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vanoers.sharepoint.com/sites/TeamOnderwijs/PSA/Afdeling PSA/Eline/Formulieren/Formulieren op website/"/>
    </mc:Choice>
  </mc:AlternateContent>
  <xr:revisionPtr revIDLastSave="0" documentId="8_{B2A273B0-0031-46B5-B249-A5BE57397107}" xr6:coauthVersionLast="47" xr6:coauthVersionMax="47" xr10:uidLastSave="{00000000-0000-0000-0000-000000000000}"/>
  <workbookProtection workbookAlgorithmName="SHA-512" workbookHashValue="CreKk1J+t2pLqoqm//IL7uqAjdW2LTJjavsBN8Rh8rUHhaxd9GONDdtJNKx4TRhnbd1J0FGNp7An9m7qB3u2Rw==" workbookSaltValue="iFaKI5aNovOFU6zlKSwVzw==" workbookSpinCount="100000" lockStructure="1"/>
  <bookViews>
    <workbookView xWindow="28680" yWindow="-120" windowWidth="29040" windowHeight="15840" activeTab="1" xr2:uid="{00000000-000D-0000-FFFF-FFFF00000000}"/>
  </bookViews>
  <sheets>
    <sheet name="Toelichting" sheetId="2" r:id="rId1"/>
    <sheet name="Aanvraagformulier" sheetId="3" r:id="rId2"/>
    <sheet name="Schoolvakanties" sheetId="8" state="hidden" r:id="rId3"/>
    <sheet name="Vakantie-Feestdagen" sheetId="5" r:id="rId4"/>
    <sheet name="Kalender" sheetId="4" r:id="rId5"/>
    <sheet name="Versies" sheetId="6" state="hidden" r:id="rId6"/>
  </sheets>
  <definedNames>
    <definedName name="_xlnm.Print_Area" localSheetId="1">Aanvraagformulier!$A$1:$Y$129</definedName>
    <definedName name="_xlnm.Print_Area" localSheetId="4">Kalender!$B:$O</definedName>
    <definedName name="_xlnm.Print_Area" localSheetId="0">Toelichting!$A$1:$A$53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5" l="1"/>
  <c r="Q5" i="5" s="1"/>
  <c r="N5" i="5"/>
  <c r="P5" i="5" s="1"/>
  <c r="O4" i="5"/>
  <c r="Q4" i="5" s="1"/>
  <c r="N4" i="5"/>
  <c r="P4" i="5" s="1"/>
  <c r="O3" i="5"/>
  <c r="Q3" i="5" s="1"/>
  <c r="N3" i="5"/>
  <c r="P3" i="5" s="1"/>
  <c r="P1" i="5" l="1"/>
  <c r="O6" i="5"/>
  <c r="N6" i="5"/>
  <c r="O23" i="5"/>
  <c r="N23" i="5"/>
  <c r="O22" i="5"/>
  <c r="N22" i="5"/>
  <c r="O21" i="5"/>
  <c r="N21" i="5"/>
  <c r="O20" i="5"/>
  <c r="N20" i="5"/>
  <c r="O19" i="5"/>
  <c r="N19" i="5"/>
  <c r="O18" i="5"/>
  <c r="N18" i="5"/>
  <c r="O17" i="5"/>
  <c r="N17" i="5"/>
  <c r="O16" i="5"/>
  <c r="N16" i="5"/>
  <c r="O15" i="5"/>
  <c r="N15" i="5"/>
  <c r="O14" i="5"/>
  <c r="N14" i="5"/>
  <c r="O13" i="5"/>
  <c r="N13" i="5"/>
  <c r="O12" i="5"/>
  <c r="N12" i="5"/>
  <c r="O11" i="5"/>
  <c r="N11" i="5"/>
  <c r="O10" i="5"/>
  <c r="N10" i="5"/>
  <c r="O9" i="5"/>
  <c r="N9" i="5"/>
  <c r="O8" i="5"/>
  <c r="N8" i="5"/>
  <c r="O7" i="5"/>
  <c r="N7" i="5"/>
  <c r="AH39" i="4"/>
  <c r="AH41" i="4"/>
  <c r="AH29" i="4"/>
  <c r="S59" i="3" l="1"/>
  <c r="S58" i="3"/>
  <c r="J57" i="3"/>
  <c r="P59" i="3"/>
  <c r="C58" i="3"/>
  <c r="J52" i="3"/>
  <c r="C53" i="3"/>
  <c r="S54" i="3"/>
  <c r="S53" i="3"/>
  <c r="P54" i="3"/>
  <c r="I40" i="3" l="1"/>
  <c r="I39" i="3"/>
  <c r="N39" i="3" s="1"/>
  <c r="Q18" i="5" l="1"/>
  <c r="Q14" i="5"/>
  <c r="B21" i="3"/>
  <c r="B20" i="3"/>
  <c r="Q22" i="5" l="1"/>
  <c r="P22" i="5"/>
  <c r="Q21" i="5"/>
  <c r="P21" i="5"/>
  <c r="Q20" i="5"/>
  <c r="P20" i="5"/>
  <c r="Q19" i="5"/>
  <c r="P19" i="5"/>
  <c r="P18" i="5"/>
  <c r="Q17" i="5"/>
  <c r="P17" i="5"/>
  <c r="Q16" i="5"/>
  <c r="P16" i="5"/>
  <c r="Q15" i="5"/>
  <c r="P15" i="5"/>
  <c r="P14" i="5"/>
  <c r="Q13" i="5"/>
  <c r="P13" i="5"/>
  <c r="Q12" i="5"/>
  <c r="P12" i="5"/>
  <c r="Q11" i="5"/>
  <c r="P11" i="5"/>
  <c r="Q10" i="5"/>
  <c r="P10" i="5"/>
  <c r="Q9" i="5"/>
  <c r="P9" i="5"/>
  <c r="Q8" i="5"/>
  <c r="P8" i="5"/>
  <c r="Q7" i="5"/>
  <c r="P7" i="5"/>
  <c r="Q6" i="5"/>
  <c r="P6" i="5"/>
  <c r="S18" i="5" l="1"/>
  <c r="S21" i="5"/>
  <c r="S14" i="5"/>
  <c r="S17" i="5"/>
  <c r="S9" i="5"/>
  <c r="S13" i="5"/>
  <c r="S7" i="5"/>
  <c r="S11" i="5"/>
  <c r="S15" i="5"/>
  <c r="S19" i="5"/>
  <c r="S12" i="5"/>
  <c r="S16" i="5"/>
  <c r="S20" i="5"/>
  <c r="S8" i="5"/>
  <c r="S6" i="5"/>
  <c r="S10" i="5"/>
  <c r="B31" i="3"/>
  <c r="AH4" i="5" l="1"/>
  <c r="AH5" i="5" s="1"/>
  <c r="AH6" i="5" s="1"/>
  <c r="AH7" i="5" s="1"/>
  <c r="AH8" i="5" s="1"/>
  <c r="AH9" i="5" s="1"/>
  <c r="AH10" i="5" s="1"/>
  <c r="AH11" i="5" s="1"/>
  <c r="AH12" i="5" s="1"/>
  <c r="AH13" i="5" s="1"/>
  <c r="AH14" i="5" s="1"/>
  <c r="X4" i="5"/>
  <c r="X5" i="5" s="1"/>
  <c r="X6" i="5" s="1"/>
  <c r="X7" i="5" s="1"/>
  <c r="X8" i="5" s="1"/>
  <c r="X9" i="5" s="1"/>
  <c r="X10" i="5" s="1"/>
  <c r="X11" i="5" s="1"/>
  <c r="X12" i="5" s="1"/>
  <c r="X13" i="5" s="1"/>
  <c r="AG4" i="5"/>
  <c r="AG5" i="5"/>
  <c r="AG6" i="5"/>
  <c r="AG7" i="5"/>
  <c r="AG8" i="5"/>
  <c r="AG9" i="5"/>
  <c r="AG10" i="5"/>
  <c r="AG11" i="5"/>
  <c r="AG12" i="5"/>
  <c r="AG13" i="5"/>
  <c r="AG14" i="5"/>
  <c r="AG3" i="5"/>
  <c r="Y13" i="5" l="1"/>
  <c r="V13" i="5" s="1"/>
  <c r="Y4" i="5"/>
  <c r="V4" i="5" s="1"/>
  <c r="X14" i="5"/>
  <c r="Y14" i="5" s="1"/>
  <c r="V14" i="5" s="1"/>
  <c r="Y6" i="5"/>
  <c r="V6" i="5" s="1"/>
  <c r="Y3" i="5"/>
  <c r="V3" i="5" s="1"/>
  <c r="Y12" i="5"/>
  <c r="V12" i="5" s="1"/>
  <c r="Y7" i="5"/>
  <c r="V7" i="5" s="1"/>
  <c r="Y11" i="5"/>
  <c r="V11" i="5" s="1"/>
  <c r="Y10" i="5"/>
  <c r="V10" i="5" s="1"/>
  <c r="Y9" i="5"/>
  <c r="V9" i="5" s="1"/>
  <c r="Y8" i="5"/>
  <c r="V8" i="5" s="1"/>
  <c r="Y5" i="5"/>
  <c r="V5" i="5" s="1"/>
  <c r="H46" i="3" l="1"/>
  <c r="B17" i="3"/>
  <c r="Q23" i="5"/>
  <c r="AH44" i="4" s="1"/>
  <c r="P23" i="5"/>
  <c r="AH43" i="4" s="1"/>
  <c r="R86" i="3"/>
  <c r="R87" i="3"/>
  <c r="R88" i="3"/>
  <c r="R89" i="3"/>
  <c r="R90" i="3"/>
  <c r="R91" i="3"/>
  <c r="R92" i="3"/>
  <c r="K21" i="3"/>
  <c r="R83" i="3"/>
  <c r="AD2" i="5"/>
  <c r="R84" i="3"/>
  <c r="R85" i="3"/>
  <c r="AD5" i="5"/>
  <c r="AD23" i="5"/>
  <c r="AD41" i="5"/>
  <c r="AI8" i="4"/>
  <c r="AJ8" i="4"/>
  <c r="AK8" i="4"/>
  <c r="AL8" i="4"/>
  <c r="AM8" i="4"/>
  <c r="AP8" i="4"/>
  <c r="AQ8" i="4"/>
  <c r="AH15" i="4" s="1"/>
  <c r="AI9" i="4"/>
  <c r="AJ9" i="4"/>
  <c r="AK9" i="4"/>
  <c r="AL9" i="4"/>
  <c r="AM9" i="4"/>
  <c r="AP9" i="4"/>
  <c r="AI14" i="4" s="1"/>
  <c r="AQ9" i="4"/>
  <c r="AI15" i="4" s="1"/>
  <c r="AH31" i="4"/>
  <c r="K20" i="3"/>
  <c r="B32" i="3"/>
  <c r="Q38" i="3"/>
  <c r="P46" i="3"/>
  <c r="X46" i="3"/>
  <c r="AB46" i="3"/>
  <c r="AC46" i="3"/>
  <c r="AH46" i="3" s="1"/>
  <c r="AD46" i="3"/>
  <c r="AE46" i="3"/>
  <c r="AF46" i="3"/>
  <c r="AG46" i="3"/>
  <c r="AK46" i="3"/>
  <c r="AP46" i="3" s="1"/>
  <c r="AL46" i="3"/>
  <c r="AM46" i="3"/>
  <c r="AN46" i="3"/>
  <c r="AO46" i="3"/>
  <c r="AS46" i="3"/>
  <c r="AX46" i="3" s="1"/>
  <c r="AT46" i="3"/>
  <c r="AU46" i="3"/>
  <c r="AV46" i="3"/>
  <c r="AW46" i="3"/>
  <c r="AH32" i="4" l="1"/>
  <c r="AH30" i="4"/>
  <c r="AH42" i="4"/>
  <c r="AH40" i="4"/>
  <c r="AH45" i="4" s="1"/>
  <c r="C54" i="3"/>
  <c r="C59" i="3"/>
  <c r="AI18" i="4"/>
  <c r="AI17" i="4"/>
  <c r="AI16" i="4"/>
  <c r="S22" i="5"/>
  <c r="S23" i="5"/>
  <c r="S20" i="3"/>
  <c r="AH33" i="4"/>
  <c r="AH35" i="4" s="1"/>
  <c r="AH34" i="4"/>
  <c r="A33" i="2" s="1"/>
  <c r="AH14" i="4"/>
  <c r="S21" i="3"/>
  <c r="C7" i="4"/>
  <c r="AH36" i="4" l="1"/>
  <c r="AH46" i="4"/>
  <c r="T8" i="3"/>
  <c r="G4" i="5"/>
  <c r="I4" i="5" s="1"/>
  <c r="AI19" i="4"/>
  <c r="AA2" i="5"/>
  <c r="AB4" i="5" s="1"/>
  <c r="AH16" i="4"/>
  <c r="AH17" i="4"/>
  <c r="AH18" i="4"/>
  <c r="K7" i="4"/>
  <c r="C8" i="4"/>
  <c r="M7" i="4"/>
  <c r="D7" i="4"/>
  <c r="L7" i="4"/>
  <c r="B7" i="4"/>
  <c r="J7" i="4"/>
  <c r="O7" i="4" l="1"/>
  <c r="C5" i="5"/>
  <c r="H83" i="3" s="1"/>
  <c r="C13" i="5"/>
  <c r="B10" i="5"/>
  <c r="E88" i="3" s="1"/>
  <c r="C14" i="5"/>
  <c r="B11" i="5"/>
  <c r="C15" i="5"/>
  <c r="B12" i="5"/>
  <c r="C6" i="5"/>
  <c r="H84" i="3" s="1"/>
  <c r="C7" i="5"/>
  <c r="H85" i="3" s="1"/>
  <c r="C8" i="5"/>
  <c r="H86" i="3" s="1"/>
  <c r="B5" i="5"/>
  <c r="E83" i="3" s="1"/>
  <c r="B13" i="5"/>
  <c r="C9" i="5"/>
  <c r="H87" i="3" s="1"/>
  <c r="B6" i="5"/>
  <c r="E84" i="3" s="1"/>
  <c r="B14" i="5"/>
  <c r="C10" i="5"/>
  <c r="H88" i="3" s="1"/>
  <c r="B7" i="5"/>
  <c r="E85" i="3" s="1"/>
  <c r="B15" i="5"/>
  <c r="C11" i="5"/>
  <c r="B8" i="5"/>
  <c r="C12" i="5"/>
  <c r="B9" i="5"/>
  <c r="E87" i="3" s="1"/>
  <c r="D8" i="5"/>
  <c r="B86" i="3" s="1"/>
  <c r="D12" i="5"/>
  <c r="D11" i="5"/>
  <c r="D5" i="5"/>
  <c r="B83" i="3" s="1"/>
  <c r="D13" i="5"/>
  <c r="D14" i="5"/>
  <c r="D9" i="5"/>
  <c r="B87" i="3" s="1"/>
  <c r="D10" i="5"/>
  <c r="B88" i="3" s="1"/>
  <c r="D15" i="5"/>
  <c r="D6" i="5"/>
  <c r="B84" i="3" s="1"/>
  <c r="D7" i="5"/>
  <c r="B85" i="3" s="1"/>
  <c r="AB3" i="5"/>
  <c r="AD4" i="5"/>
  <c r="U4" i="5" s="1"/>
  <c r="AH19" i="4"/>
  <c r="AH22" i="4" s="1"/>
  <c r="AA20" i="5"/>
  <c r="B8" i="4"/>
  <c r="J8" i="4"/>
  <c r="K8" i="4"/>
  <c r="C9" i="4"/>
  <c r="M8" i="4"/>
  <c r="D8" i="4"/>
  <c r="L8" i="4"/>
  <c r="O8" i="4" l="1"/>
  <c r="E8" i="4"/>
  <c r="F8" i="4" s="1"/>
  <c r="G8" i="4" s="1"/>
  <c r="E9" i="4"/>
  <c r="F9" i="4" s="1"/>
  <c r="G9" i="4" s="1"/>
  <c r="E86" i="3"/>
  <c r="E7" i="4"/>
  <c r="N84" i="3"/>
  <c r="AD3" i="5"/>
  <c r="W4" i="5"/>
  <c r="AB6" i="5"/>
  <c r="AB21" i="5"/>
  <c r="AA38" i="5"/>
  <c r="AB13" i="5"/>
  <c r="AB16" i="5"/>
  <c r="AB15" i="5"/>
  <c r="AB22" i="5"/>
  <c r="B9" i="4"/>
  <c r="J9" i="4"/>
  <c r="K9" i="4"/>
  <c r="C10" i="4"/>
  <c r="D9" i="4"/>
  <c r="L9" i="4"/>
  <c r="M9" i="4"/>
  <c r="O9" i="4" l="1"/>
  <c r="H9" i="4"/>
  <c r="H8" i="4"/>
  <c r="F7" i="4"/>
  <c r="G7" i="4" s="1"/>
  <c r="E10" i="4"/>
  <c r="F10" i="4" s="1"/>
  <c r="G10" i="4" s="1"/>
  <c r="U3" i="5"/>
  <c r="W3" i="5" s="1"/>
  <c r="AD6" i="5"/>
  <c r="U5" i="5" s="1"/>
  <c r="AB34" i="5"/>
  <c r="AB39" i="5"/>
  <c r="AD39" i="5" s="1"/>
  <c r="AB31" i="5"/>
  <c r="AB40" i="5"/>
  <c r="AD40" i="5" s="1"/>
  <c r="AB33" i="5"/>
  <c r="AB24" i="5"/>
  <c r="AB14" i="5"/>
  <c r="AD13" i="5"/>
  <c r="AB12" i="5"/>
  <c r="AB19" i="5"/>
  <c r="AB11" i="5"/>
  <c r="AD21" i="5"/>
  <c r="AD16" i="5"/>
  <c r="AD22" i="5"/>
  <c r="AD15" i="5"/>
  <c r="M10" i="4"/>
  <c r="L10" i="4"/>
  <c r="D10" i="4"/>
  <c r="B10" i="4"/>
  <c r="J10" i="4"/>
  <c r="K10" i="4"/>
  <c r="C11" i="4"/>
  <c r="H7" i="4" l="1"/>
  <c r="O10" i="4"/>
  <c r="H10" i="4"/>
  <c r="E11" i="4"/>
  <c r="F11" i="4" s="1"/>
  <c r="G11" i="4" s="1"/>
  <c r="N83" i="3"/>
  <c r="AD24" i="5"/>
  <c r="AD33" i="5"/>
  <c r="AB30" i="5"/>
  <c r="AB29" i="5"/>
  <c r="AB37" i="5"/>
  <c r="AD31" i="5"/>
  <c r="AB32" i="5"/>
  <c r="AD14" i="5"/>
  <c r="AB17" i="5"/>
  <c r="AD19" i="5"/>
  <c r="AB20" i="5"/>
  <c r="N85" i="3"/>
  <c r="W5" i="5"/>
  <c r="AD11" i="5"/>
  <c r="AB10" i="5"/>
  <c r="AD34" i="5"/>
  <c r="AD12" i="5"/>
  <c r="J11" i="4"/>
  <c r="K11" i="4"/>
  <c r="C12" i="4"/>
  <c r="M11" i="4"/>
  <c r="D11" i="4"/>
  <c r="L11" i="4"/>
  <c r="B11" i="4"/>
  <c r="O11" i="4" l="1"/>
  <c r="H11" i="4"/>
  <c r="E12" i="4"/>
  <c r="F12" i="4" s="1"/>
  <c r="G12" i="4" s="1"/>
  <c r="AD20" i="5"/>
  <c r="U14" i="5" s="1"/>
  <c r="AD10" i="5"/>
  <c r="U7" i="5" s="1"/>
  <c r="AB9" i="5"/>
  <c r="AD29" i="5"/>
  <c r="AB28" i="5"/>
  <c r="AD17" i="5"/>
  <c r="U8" i="5" s="1"/>
  <c r="AB18" i="5"/>
  <c r="AB38" i="5"/>
  <c r="AD37" i="5"/>
  <c r="AB35" i="5"/>
  <c r="AD32" i="5"/>
  <c r="AD30" i="5"/>
  <c r="L12" i="4"/>
  <c r="B12" i="4"/>
  <c r="J12" i="4"/>
  <c r="K12" i="4"/>
  <c r="C13" i="4"/>
  <c r="D12" i="4"/>
  <c r="M12" i="4"/>
  <c r="O12" i="4" l="1"/>
  <c r="H12" i="4"/>
  <c r="E13" i="4"/>
  <c r="F13" i="4" s="1"/>
  <c r="G13" i="4" s="1"/>
  <c r="N87" i="3"/>
  <c r="W7" i="5"/>
  <c r="N88" i="3"/>
  <c r="W8" i="5"/>
  <c r="AD38" i="5"/>
  <c r="AD18" i="5"/>
  <c r="U11" i="5" s="1"/>
  <c r="AD28" i="5"/>
  <c r="AB27" i="5"/>
  <c r="AD9" i="5"/>
  <c r="U6" i="5" s="1"/>
  <c r="AB8" i="5"/>
  <c r="AD35" i="5"/>
  <c r="AB36" i="5"/>
  <c r="M13" i="4"/>
  <c r="L13" i="4"/>
  <c r="C14" i="4"/>
  <c r="D13" i="4"/>
  <c r="B13" i="4"/>
  <c r="J13" i="4"/>
  <c r="K13" i="4"/>
  <c r="O13" i="4" l="1"/>
  <c r="H13" i="4"/>
  <c r="E14" i="4"/>
  <c r="F14" i="4" s="1"/>
  <c r="G14" i="4" s="1"/>
  <c r="U9" i="5"/>
  <c r="N89" i="3" s="1"/>
  <c r="U10" i="5"/>
  <c r="U13" i="5"/>
  <c r="N86" i="3"/>
  <c r="W6" i="5"/>
  <c r="U12" i="5"/>
  <c r="AB7" i="5"/>
  <c r="AD7" i="5" s="1"/>
  <c r="AD8" i="5"/>
  <c r="AD27" i="5"/>
  <c r="AB26" i="5"/>
  <c r="N91" i="3"/>
  <c r="W11" i="5"/>
  <c r="AD36" i="5"/>
  <c r="J14" i="4"/>
  <c r="D14" i="4"/>
  <c r="L14" i="4"/>
  <c r="M14" i="4"/>
  <c r="C15" i="4"/>
  <c r="B14" i="4"/>
  <c r="K14" i="4"/>
  <c r="O14" i="4" l="1"/>
  <c r="H14" i="4"/>
  <c r="E15" i="4"/>
  <c r="F15" i="4" s="1"/>
  <c r="G15" i="4" s="1"/>
  <c r="W9" i="5"/>
  <c r="W10" i="5"/>
  <c r="N90" i="3"/>
  <c r="W12" i="5"/>
  <c r="N92" i="3"/>
  <c r="I14" i="4"/>
  <c r="I11" i="4"/>
  <c r="I10" i="4"/>
  <c r="I9" i="4"/>
  <c r="I12" i="4"/>
  <c r="I13" i="4"/>
  <c r="N13" i="4" s="1"/>
  <c r="I7" i="4"/>
  <c r="I8" i="4"/>
  <c r="AB25" i="5"/>
  <c r="AD25" i="5" s="1"/>
  <c r="AD26" i="5"/>
  <c r="M15" i="4"/>
  <c r="I15" i="4"/>
  <c r="B15" i="4"/>
  <c r="J15" i="4"/>
  <c r="C16" i="4"/>
  <c r="D15" i="4"/>
  <c r="L15" i="4"/>
  <c r="K15" i="4"/>
  <c r="O15" i="4" l="1"/>
  <c r="H15" i="4"/>
  <c r="E16" i="4"/>
  <c r="F16" i="4" s="1"/>
  <c r="G16" i="4" s="1"/>
  <c r="N14" i="4"/>
  <c r="N10" i="4"/>
  <c r="N11" i="4"/>
  <c r="N8" i="4"/>
  <c r="N12" i="4"/>
  <c r="N9" i="4"/>
  <c r="N7" i="4"/>
  <c r="M16" i="4"/>
  <c r="D16" i="4"/>
  <c r="I16" i="4"/>
  <c r="C17" i="4"/>
  <c r="B16" i="4"/>
  <c r="J16" i="4"/>
  <c r="K16" i="4"/>
  <c r="L16" i="4"/>
  <c r="O16" i="4" l="1"/>
  <c r="H16" i="4"/>
  <c r="N16" i="4" s="1"/>
  <c r="E17" i="4"/>
  <c r="F17" i="4" s="1"/>
  <c r="G17" i="4" s="1"/>
  <c r="N15" i="4"/>
  <c r="D17" i="4"/>
  <c r="L17" i="4"/>
  <c r="M17" i="4"/>
  <c r="B17" i="4"/>
  <c r="J17" i="4"/>
  <c r="I17" i="4"/>
  <c r="C18" i="4"/>
  <c r="K17" i="4"/>
  <c r="H17" i="4" l="1"/>
  <c r="O17" i="4"/>
  <c r="E18" i="4"/>
  <c r="F18" i="4" s="1"/>
  <c r="G18" i="4" s="1"/>
  <c r="C19" i="4"/>
  <c r="B18" i="4"/>
  <c r="J18" i="4"/>
  <c r="K18" i="4"/>
  <c r="M18" i="4"/>
  <c r="I18" i="4"/>
  <c r="L18" i="4"/>
  <c r="D18" i="4"/>
  <c r="O18" i="4" l="1"/>
  <c r="H18" i="4"/>
  <c r="N18" i="4" s="1"/>
  <c r="E19" i="4"/>
  <c r="F19" i="4" s="1"/>
  <c r="G19" i="4" s="1"/>
  <c r="N17" i="4"/>
  <c r="D19" i="4"/>
  <c r="L19" i="4"/>
  <c r="M19" i="4"/>
  <c r="I19" i="4"/>
  <c r="C20" i="4"/>
  <c r="J19" i="4"/>
  <c r="K19" i="4"/>
  <c r="B19" i="4"/>
  <c r="O19" i="4" l="1"/>
  <c r="E20" i="4"/>
  <c r="F20" i="4" s="1"/>
  <c r="G20" i="4" s="1"/>
  <c r="H19" i="4"/>
  <c r="C21" i="4"/>
  <c r="B20" i="4"/>
  <c r="J20" i="4"/>
  <c r="K20" i="4"/>
  <c r="M20" i="4"/>
  <c r="D20" i="4"/>
  <c r="L20" i="4"/>
  <c r="I20" i="4"/>
  <c r="O20" i="4" l="1"/>
  <c r="E21" i="4"/>
  <c r="F21" i="4" s="1"/>
  <c r="G21" i="4" s="1"/>
  <c r="H20" i="4"/>
  <c r="N19" i="4"/>
  <c r="I21" i="4"/>
  <c r="C22" i="4"/>
  <c r="K21" i="4"/>
  <c r="D21" i="4"/>
  <c r="L21" i="4"/>
  <c r="M21" i="4"/>
  <c r="B21" i="4"/>
  <c r="J21" i="4"/>
  <c r="O21" i="4" l="1"/>
  <c r="H21" i="4"/>
  <c r="E22" i="4"/>
  <c r="F22" i="4" s="1"/>
  <c r="G22" i="4" s="1"/>
  <c r="I22" i="4"/>
  <c r="L22" i="4"/>
  <c r="D22" i="4"/>
  <c r="B22" i="4"/>
  <c r="J22" i="4"/>
  <c r="C23" i="4"/>
  <c r="K22" i="4"/>
  <c r="M22" i="4"/>
  <c r="N20" i="4"/>
  <c r="O22" i="4" l="1"/>
  <c r="H22" i="4"/>
  <c r="N22" i="4" s="1"/>
  <c r="E23" i="4"/>
  <c r="F23" i="4" s="1"/>
  <c r="G23" i="4" s="1"/>
  <c r="I23" i="4"/>
  <c r="K23" i="4"/>
  <c r="D23" i="4"/>
  <c r="L23" i="4"/>
  <c r="M23" i="4"/>
  <c r="C24" i="4"/>
  <c r="B23" i="4"/>
  <c r="J23" i="4"/>
  <c r="N21" i="4"/>
  <c r="O23" i="4" l="1"/>
  <c r="H23" i="4"/>
  <c r="N23" i="4" s="1"/>
  <c r="E24" i="4"/>
  <c r="F24" i="4" s="1"/>
  <c r="G24" i="4" s="1"/>
  <c r="K24" i="4"/>
  <c r="D24" i="4"/>
  <c r="L24" i="4"/>
  <c r="M24" i="4"/>
  <c r="I24" i="4"/>
  <c r="C25" i="4"/>
  <c r="B24" i="4"/>
  <c r="J24" i="4"/>
  <c r="H24" i="4" l="1"/>
  <c r="O24" i="4"/>
  <c r="E25" i="4"/>
  <c r="F25" i="4" s="1"/>
  <c r="G25" i="4" s="1"/>
  <c r="D25" i="4"/>
  <c r="I25" i="4"/>
  <c r="K25" i="4"/>
  <c r="L25" i="4"/>
  <c r="M25" i="4"/>
  <c r="C26" i="4"/>
  <c r="J25" i="4"/>
  <c r="B25" i="4"/>
  <c r="H25" i="4" l="1"/>
  <c r="O25" i="4"/>
  <c r="E26" i="4"/>
  <c r="F26" i="4" s="1"/>
  <c r="G26" i="4" s="1"/>
  <c r="I26" i="4"/>
  <c r="K26" i="4"/>
  <c r="B26" i="4"/>
  <c r="C27" i="4"/>
  <c r="D26" i="4"/>
  <c r="J26" i="4"/>
  <c r="M26" i="4"/>
  <c r="L26" i="4"/>
  <c r="N24" i="4"/>
  <c r="O26" i="4" l="1"/>
  <c r="H26" i="4"/>
  <c r="E27" i="4"/>
  <c r="F27" i="4" s="1"/>
  <c r="G27" i="4" s="1"/>
  <c r="N25" i="4"/>
  <c r="I27" i="4"/>
  <c r="L27" i="4"/>
  <c r="K27" i="4"/>
  <c r="B27" i="4"/>
  <c r="J27" i="4"/>
  <c r="C28" i="4"/>
  <c r="M27" i="4"/>
  <c r="D27" i="4"/>
  <c r="O27" i="4" l="1"/>
  <c r="H27" i="4"/>
  <c r="E28" i="4"/>
  <c r="F28" i="4" s="1"/>
  <c r="G28" i="4" s="1"/>
  <c r="K28" i="4"/>
  <c r="L28" i="4"/>
  <c r="B28" i="4"/>
  <c r="M28" i="4"/>
  <c r="D28" i="4"/>
  <c r="C29" i="4"/>
  <c r="J28" i="4"/>
  <c r="I28" i="4"/>
  <c r="N26" i="4"/>
  <c r="O28" i="4" l="1"/>
  <c r="H28" i="4"/>
  <c r="E29" i="4"/>
  <c r="F29" i="4" s="1"/>
  <c r="G29" i="4" s="1"/>
  <c r="N27" i="4"/>
  <c r="M29" i="4"/>
  <c r="I29" i="4"/>
  <c r="B29" i="4"/>
  <c r="J29" i="4"/>
  <c r="C30" i="4"/>
  <c r="K29" i="4"/>
  <c r="L29" i="4"/>
  <c r="D29" i="4"/>
  <c r="H29" i="4" l="1"/>
  <c r="O29" i="4"/>
  <c r="E30" i="4"/>
  <c r="F30" i="4" s="1"/>
  <c r="G30" i="4" s="1"/>
  <c r="N28" i="4"/>
  <c r="M30" i="4"/>
  <c r="D30" i="4"/>
  <c r="C31" i="4"/>
  <c r="I30" i="4"/>
  <c r="B30" i="4"/>
  <c r="K30" i="4"/>
  <c r="L30" i="4"/>
  <c r="J30" i="4"/>
  <c r="H30" i="4" l="1"/>
  <c r="O30" i="4"/>
  <c r="E31" i="4"/>
  <c r="F31" i="4" s="1"/>
  <c r="G31" i="4" s="1"/>
  <c r="N29" i="4"/>
  <c r="K31" i="4"/>
  <c r="B31" i="4"/>
  <c r="C32" i="4"/>
  <c r="D31" i="4"/>
  <c r="L31" i="4"/>
  <c r="M31" i="4"/>
  <c r="I31" i="4"/>
  <c r="J31" i="4"/>
  <c r="H31" i="4" l="1"/>
  <c r="O31" i="4"/>
  <c r="E32" i="4"/>
  <c r="F32" i="4" s="1"/>
  <c r="G32" i="4" s="1"/>
  <c r="N30" i="4"/>
  <c r="M32" i="4"/>
  <c r="L32" i="4"/>
  <c r="B32" i="4"/>
  <c r="D32" i="4"/>
  <c r="C33" i="4"/>
  <c r="J32" i="4"/>
  <c r="I32" i="4"/>
  <c r="K32" i="4"/>
  <c r="O32" i="4" l="1"/>
  <c r="H32" i="4"/>
  <c r="N32" i="4" s="1"/>
  <c r="E33" i="4"/>
  <c r="F33" i="4" s="1"/>
  <c r="G33" i="4" s="1"/>
  <c r="N31" i="4"/>
  <c r="B33" i="4"/>
  <c r="L33" i="4"/>
  <c r="M33" i="4"/>
  <c r="D33" i="4"/>
  <c r="K33" i="4"/>
  <c r="J33" i="4"/>
  <c r="I33" i="4"/>
  <c r="C34" i="4"/>
  <c r="O33" i="4" l="1"/>
  <c r="H33" i="4"/>
  <c r="N33" i="4" s="1"/>
  <c r="E34" i="4"/>
  <c r="F34" i="4" s="1"/>
  <c r="G34" i="4" s="1"/>
  <c r="C35" i="4"/>
  <c r="B34" i="4"/>
  <c r="J34" i="4"/>
  <c r="K34" i="4"/>
  <c r="I34" i="4"/>
  <c r="L34" i="4"/>
  <c r="D34" i="4"/>
  <c r="M34" i="4"/>
  <c r="O34" i="4" l="1"/>
  <c r="H34" i="4"/>
  <c r="E35" i="4"/>
  <c r="F35" i="4" s="1"/>
  <c r="G35" i="4" s="1"/>
  <c r="I35" i="4"/>
  <c r="J35" i="4"/>
  <c r="K35" i="4"/>
  <c r="B35" i="4"/>
  <c r="D35" i="4"/>
  <c r="L35" i="4"/>
  <c r="C36" i="4"/>
  <c r="M35" i="4"/>
  <c r="O35" i="4" l="1"/>
  <c r="H35" i="4"/>
  <c r="E36" i="4"/>
  <c r="F36" i="4" s="1"/>
  <c r="G36" i="4" s="1"/>
  <c r="N34" i="4"/>
  <c r="K36" i="4"/>
  <c r="L36" i="4"/>
  <c r="D36" i="4"/>
  <c r="M36" i="4"/>
  <c r="C37" i="4"/>
  <c r="J36" i="4"/>
  <c r="B36" i="4"/>
  <c r="I36" i="4"/>
  <c r="O36" i="4" l="1"/>
  <c r="H36" i="4"/>
  <c r="E37" i="4"/>
  <c r="F37" i="4" s="1"/>
  <c r="G37" i="4" s="1"/>
  <c r="N35" i="4"/>
  <c r="J37" i="4"/>
  <c r="B37" i="4"/>
  <c r="K37" i="4"/>
  <c r="L37" i="4"/>
  <c r="M37" i="4"/>
  <c r="D37" i="4"/>
  <c r="C38" i="4"/>
  <c r="I37" i="4"/>
  <c r="H37" i="4" l="1"/>
  <c r="O37" i="4"/>
  <c r="E38" i="4"/>
  <c r="F38" i="4" s="1"/>
  <c r="G38" i="4" s="1"/>
  <c r="N36" i="4"/>
  <c r="B38" i="4"/>
  <c r="L38" i="4"/>
  <c r="D38" i="4"/>
  <c r="M38" i="4"/>
  <c r="I38" i="4"/>
  <c r="C39" i="4"/>
  <c r="K38" i="4"/>
  <c r="J38" i="4"/>
  <c r="H38" i="4" l="1"/>
  <c r="N38" i="4" s="1"/>
  <c r="O38" i="4"/>
  <c r="E39" i="4"/>
  <c r="F39" i="4" s="1"/>
  <c r="G39" i="4" s="1"/>
  <c r="N37" i="4"/>
  <c r="L39" i="4"/>
  <c r="M39" i="4"/>
  <c r="C40" i="4"/>
  <c r="I39" i="4"/>
  <c r="J39" i="4"/>
  <c r="D39" i="4"/>
  <c r="K39" i="4"/>
  <c r="B39" i="4"/>
  <c r="O39" i="4" l="1"/>
  <c r="H39" i="4"/>
  <c r="E40" i="4"/>
  <c r="F40" i="4" s="1"/>
  <c r="G40" i="4" s="1"/>
  <c r="K40" i="4"/>
  <c r="D40" i="4"/>
  <c r="L40" i="4"/>
  <c r="M40" i="4"/>
  <c r="I40" i="4"/>
  <c r="B40" i="4"/>
  <c r="J40" i="4"/>
  <c r="C41" i="4"/>
  <c r="H40" i="4" l="1"/>
  <c r="O40" i="4"/>
  <c r="E41" i="4"/>
  <c r="F41" i="4" s="1"/>
  <c r="G41" i="4" s="1"/>
  <c r="K41" i="4"/>
  <c r="D41" i="4"/>
  <c r="L41" i="4"/>
  <c r="M41" i="4"/>
  <c r="B41" i="4"/>
  <c r="J41" i="4"/>
  <c r="I41" i="4"/>
  <c r="C42" i="4"/>
  <c r="N39" i="4"/>
  <c r="O41" i="4" l="1"/>
  <c r="H41" i="4"/>
  <c r="E42" i="4"/>
  <c r="F42" i="4" s="1"/>
  <c r="G42" i="4" s="1"/>
  <c r="N40" i="4"/>
  <c r="I42" i="4"/>
  <c r="C43" i="4"/>
  <c r="B42" i="4"/>
  <c r="J42" i="4"/>
  <c r="D42" i="4"/>
  <c r="L42" i="4"/>
  <c r="K42" i="4"/>
  <c r="M42" i="4"/>
  <c r="H42" i="4" l="1"/>
  <c r="O42" i="4"/>
  <c r="E43" i="4"/>
  <c r="F43" i="4" s="1"/>
  <c r="G43" i="4" s="1"/>
  <c r="N41" i="4"/>
  <c r="I43" i="4"/>
  <c r="C44" i="4"/>
  <c r="B43" i="4"/>
  <c r="J43" i="4"/>
  <c r="K43" i="4"/>
  <c r="D43" i="4"/>
  <c r="L43" i="4"/>
  <c r="M43" i="4"/>
  <c r="O43" i="4" l="1"/>
  <c r="H43" i="4"/>
  <c r="N43" i="4" s="1"/>
  <c r="E44" i="4"/>
  <c r="F44" i="4" s="1"/>
  <c r="G44" i="4" s="1"/>
  <c r="N42" i="4"/>
  <c r="L44" i="4"/>
  <c r="M44" i="4"/>
  <c r="I44" i="4"/>
  <c r="C45" i="4"/>
  <c r="B44" i="4"/>
  <c r="K44" i="4"/>
  <c r="D44" i="4"/>
  <c r="J44" i="4"/>
  <c r="O44" i="4" l="1"/>
  <c r="H44" i="4"/>
  <c r="E45" i="4"/>
  <c r="F45" i="4" s="1"/>
  <c r="G45" i="4" s="1"/>
  <c r="M45" i="4"/>
  <c r="B45" i="4"/>
  <c r="J45" i="4"/>
  <c r="C46" i="4"/>
  <c r="I45" i="4"/>
  <c r="K45" i="4"/>
  <c r="D45" i="4"/>
  <c r="L45" i="4"/>
  <c r="O45" i="4" l="1"/>
  <c r="H45" i="4"/>
  <c r="E46" i="4"/>
  <c r="F46" i="4" s="1"/>
  <c r="G46" i="4" s="1"/>
  <c r="N44" i="4"/>
  <c r="D46" i="4"/>
  <c r="L46" i="4"/>
  <c r="K46" i="4"/>
  <c r="M46" i="4"/>
  <c r="I46" i="4"/>
  <c r="B46" i="4"/>
  <c r="J46" i="4"/>
  <c r="C47" i="4"/>
  <c r="O46" i="4" l="1"/>
  <c r="E47" i="4"/>
  <c r="F47" i="4" s="1"/>
  <c r="G47" i="4" s="1"/>
  <c r="H46" i="4"/>
  <c r="N46" i="4" s="1"/>
  <c r="N45" i="4"/>
  <c r="L47" i="4"/>
  <c r="M47" i="4"/>
  <c r="I47" i="4"/>
  <c r="C48" i="4"/>
  <c r="B47" i="4"/>
  <c r="K47" i="4"/>
  <c r="D47" i="4"/>
  <c r="J47" i="4"/>
  <c r="O47" i="4" l="1"/>
  <c r="H47" i="4"/>
  <c r="E48" i="4"/>
  <c r="F48" i="4" s="1"/>
  <c r="G48" i="4" s="1"/>
  <c r="B48" i="4"/>
  <c r="J48" i="4"/>
  <c r="K48" i="4"/>
  <c r="D48" i="4"/>
  <c r="L48" i="4"/>
  <c r="M48" i="4"/>
  <c r="I48" i="4"/>
  <c r="C49" i="4"/>
  <c r="H48" i="4" l="1"/>
  <c r="N48" i="4" s="1"/>
  <c r="O48" i="4"/>
  <c r="E49" i="4"/>
  <c r="F49" i="4" s="1"/>
  <c r="G49" i="4" s="1"/>
  <c r="N47" i="4"/>
  <c r="K49" i="4"/>
  <c r="D49" i="4"/>
  <c r="L49" i="4"/>
  <c r="M49" i="4"/>
  <c r="B49" i="4"/>
  <c r="C50" i="4"/>
  <c r="J49" i="4"/>
  <c r="I49" i="4"/>
  <c r="O49" i="4" l="1"/>
  <c r="H49" i="4"/>
  <c r="E50" i="4"/>
  <c r="F50" i="4" s="1"/>
  <c r="G50" i="4" s="1"/>
  <c r="M50" i="4"/>
  <c r="I50" i="4"/>
  <c r="C51" i="4"/>
  <c r="B50" i="4"/>
  <c r="J50" i="4"/>
  <c r="D50" i="4"/>
  <c r="L50" i="4"/>
  <c r="K50" i="4"/>
  <c r="O50" i="4" l="1"/>
  <c r="H50" i="4"/>
  <c r="N50" i="4" s="1"/>
  <c r="E51" i="4"/>
  <c r="F51" i="4" s="1"/>
  <c r="G51" i="4" s="1"/>
  <c r="N49" i="4"/>
  <c r="L51" i="4"/>
  <c r="M51" i="4"/>
  <c r="I51" i="4"/>
  <c r="C52" i="4"/>
  <c r="B51" i="4"/>
  <c r="J51" i="4"/>
  <c r="D51" i="4"/>
  <c r="K51" i="4"/>
  <c r="O51" i="4" l="1"/>
  <c r="E52" i="4"/>
  <c r="F52" i="4" s="1"/>
  <c r="G52" i="4" s="1"/>
  <c r="H51" i="4"/>
  <c r="N51" i="4" s="1"/>
  <c r="L52" i="4"/>
  <c r="M52" i="4"/>
  <c r="I52" i="4"/>
  <c r="C53" i="4"/>
  <c r="B52" i="4"/>
  <c r="J52" i="4"/>
  <c r="K52" i="4"/>
  <c r="D52" i="4"/>
  <c r="O52" i="4" l="1"/>
  <c r="E53" i="4"/>
  <c r="F53" i="4" s="1"/>
  <c r="G53" i="4" s="1"/>
  <c r="H52" i="4"/>
  <c r="B53" i="4"/>
  <c r="J53" i="4"/>
  <c r="I53" i="4"/>
  <c r="C54" i="4"/>
  <c r="M53" i="4"/>
  <c r="L53" i="4"/>
  <c r="K53" i="4"/>
  <c r="D53" i="4"/>
  <c r="O53" i="4" l="1"/>
  <c r="E54" i="4"/>
  <c r="F54" i="4" s="1"/>
  <c r="G54" i="4" s="1"/>
  <c r="H53" i="4"/>
  <c r="N53" i="4" s="1"/>
  <c r="N52" i="4"/>
  <c r="I54" i="4"/>
  <c r="C55" i="4"/>
  <c r="D54" i="4"/>
  <c r="L54" i="4"/>
  <c r="K54" i="4"/>
  <c r="M54" i="4"/>
  <c r="J54" i="4"/>
  <c r="B54" i="4"/>
  <c r="H54" i="4" l="1"/>
  <c r="N54" i="4" s="1"/>
  <c r="O54" i="4"/>
  <c r="E55" i="4"/>
  <c r="F55" i="4" s="1"/>
  <c r="G55" i="4" s="1"/>
  <c r="C56" i="4"/>
  <c r="M55" i="4"/>
  <c r="I55" i="4"/>
  <c r="B55" i="4"/>
  <c r="J55" i="4"/>
  <c r="D55" i="4"/>
  <c r="L55" i="4"/>
  <c r="K55" i="4"/>
  <c r="O55" i="4" l="1"/>
  <c r="H55" i="4"/>
  <c r="E56" i="4"/>
  <c r="F56" i="4" s="1"/>
  <c r="G56" i="4" s="1"/>
  <c r="D56" i="4"/>
  <c r="L56" i="4"/>
  <c r="M56" i="4"/>
  <c r="K56" i="4"/>
  <c r="B56" i="4"/>
  <c r="J56" i="4"/>
  <c r="I56" i="4"/>
  <c r="C57" i="4"/>
  <c r="O56" i="4" l="1"/>
  <c r="E57" i="4"/>
  <c r="F57" i="4" s="1"/>
  <c r="G57" i="4" s="1"/>
  <c r="H56" i="4"/>
  <c r="N56" i="4" s="1"/>
  <c r="N55" i="4"/>
  <c r="I57" i="4"/>
  <c r="M57" i="4"/>
  <c r="K57" i="4"/>
  <c r="J57" i="4"/>
  <c r="C58" i="4"/>
  <c r="B57" i="4"/>
  <c r="D57" i="4"/>
  <c r="L57" i="4"/>
  <c r="O57" i="4" l="1"/>
  <c r="H57" i="4"/>
  <c r="E58" i="4"/>
  <c r="F58" i="4" s="1"/>
  <c r="G58" i="4" s="1"/>
  <c r="M58" i="4"/>
  <c r="I58" i="4"/>
  <c r="C59" i="4"/>
  <c r="D58" i="4"/>
  <c r="L58" i="4"/>
  <c r="J58" i="4"/>
  <c r="K58" i="4"/>
  <c r="B58" i="4"/>
  <c r="H58" i="4" l="1"/>
  <c r="N58" i="4" s="1"/>
  <c r="O58" i="4"/>
  <c r="E59" i="4"/>
  <c r="F59" i="4" s="1"/>
  <c r="G59" i="4" s="1"/>
  <c r="N57" i="4"/>
  <c r="I59" i="4"/>
  <c r="B59" i="4"/>
  <c r="J59" i="4"/>
  <c r="K59" i="4"/>
  <c r="M59" i="4"/>
  <c r="D59" i="4"/>
  <c r="L59" i="4"/>
  <c r="C60" i="4"/>
  <c r="H59" i="4" l="1"/>
  <c r="O59" i="4"/>
  <c r="E60" i="4"/>
  <c r="F60" i="4" s="1"/>
  <c r="G60" i="4" s="1"/>
  <c r="D60" i="4"/>
  <c r="K60" i="4"/>
  <c r="M60" i="4"/>
  <c r="L60" i="4"/>
  <c r="B60" i="4"/>
  <c r="J60" i="4"/>
  <c r="C61" i="4"/>
  <c r="I60" i="4"/>
  <c r="O60" i="4" l="1"/>
  <c r="H60" i="4"/>
  <c r="E61" i="4"/>
  <c r="F61" i="4" s="1"/>
  <c r="G61" i="4" s="1"/>
  <c r="N59" i="4"/>
  <c r="B61" i="4"/>
  <c r="J61" i="4"/>
  <c r="C62" i="4"/>
  <c r="M61" i="4"/>
  <c r="K61" i="4"/>
  <c r="L61" i="4"/>
  <c r="D61" i="4"/>
  <c r="I61" i="4"/>
  <c r="O61" i="4" l="1"/>
  <c r="H61" i="4"/>
  <c r="N61" i="4" s="1"/>
  <c r="E62" i="4"/>
  <c r="F62" i="4" s="1"/>
  <c r="G62" i="4" s="1"/>
  <c r="N60" i="4"/>
  <c r="L62" i="4"/>
  <c r="C63" i="4"/>
  <c r="I62" i="4"/>
  <c r="D62" i="4"/>
  <c r="J62" i="4"/>
  <c r="B62" i="4"/>
  <c r="M62" i="4"/>
  <c r="K62" i="4"/>
  <c r="H62" i="4" l="1"/>
  <c r="O62" i="4"/>
  <c r="E63" i="4"/>
  <c r="F63" i="4" s="1"/>
  <c r="G63" i="4" s="1"/>
  <c r="M63" i="4"/>
  <c r="C64" i="4"/>
  <c r="B63" i="4"/>
  <c r="D63" i="4"/>
  <c r="J63" i="4"/>
  <c r="K63" i="4"/>
  <c r="L63" i="4"/>
  <c r="I63" i="4"/>
  <c r="H63" i="4" l="1"/>
  <c r="O63" i="4"/>
  <c r="E64" i="4"/>
  <c r="F64" i="4" s="1"/>
  <c r="G64" i="4" s="1"/>
  <c r="N62" i="4"/>
  <c r="M64" i="4"/>
  <c r="L64" i="4"/>
  <c r="I64" i="4"/>
  <c r="C65" i="4"/>
  <c r="K64" i="4"/>
  <c r="B64" i="4"/>
  <c r="J64" i="4"/>
  <c r="D64" i="4"/>
  <c r="O64" i="4" l="1"/>
  <c r="E65" i="4"/>
  <c r="F65" i="4" s="1"/>
  <c r="G65" i="4" s="1"/>
  <c r="H64" i="4"/>
  <c r="C66" i="4"/>
  <c r="I65" i="4"/>
  <c r="K65" i="4"/>
  <c r="D65" i="4"/>
  <c r="L65" i="4"/>
  <c r="M65" i="4"/>
  <c r="J65" i="4"/>
  <c r="B65" i="4"/>
  <c r="N63" i="4"/>
  <c r="O65" i="4" l="1"/>
  <c r="E66" i="4"/>
  <c r="F66" i="4" s="1"/>
  <c r="G66" i="4" s="1"/>
  <c r="H65" i="4"/>
  <c r="N64" i="4"/>
  <c r="M66" i="4"/>
  <c r="I66" i="4"/>
  <c r="J66" i="4"/>
  <c r="K66" i="4"/>
  <c r="C67" i="4"/>
  <c r="D66" i="4"/>
  <c r="B66" i="4"/>
  <c r="L66" i="4"/>
  <c r="O66" i="4" l="1"/>
  <c r="H66" i="4"/>
  <c r="E67" i="4"/>
  <c r="F67" i="4" s="1"/>
  <c r="G67" i="4" s="1"/>
  <c r="M67" i="4"/>
  <c r="B67" i="4"/>
  <c r="J67" i="4"/>
  <c r="L67" i="4"/>
  <c r="I67" i="4"/>
  <c r="K67" i="4"/>
  <c r="D67" i="4"/>
  <c r="C68" i="4"/>
  <c r="N65" i="4"/>
  <c r="H67" i="4" l="1"/>
  <c r="O67" i="4"/>
  <c r="E68" i="4"/>
  <c r="F68" i="4" s="1"/>
  <c r="G68" i="4" s="1"/>
  <c r="L68" i="4"/>
  <c r="D68" i="4"/>
  <c r="M68" i="4"/>
  <c r="I68" i="4"/>
  <c r="J68" i="4"/>
  <c r="K68" i="4"/>
  <c r="C69" i="4"/>
  <c r="B68" i="4"/>
  <c r="N66" i="4"/>
  <c r="O68" i="4" l="1"/>
  <c r="H68" i="4"/>
  <c r="E69" i="4"/>
  <c r="F69" i="4" s="1"/>
  <c r="G69" i="4" s="1"/>
  <c r="N67" i="4"/>
  <c r="L69" i="4"/>
  <c r="C70" i="4"/>
  <c r="M69" i="4"/>
  <c r="J69" i="4"/>
  <c r="D69" i="4"/>
  <c r="K69" i="4"/>
  <c r="B69" i="4"/>
  <c r="I69" i="4"/>
  <c r="O69" i="4" l="1"/>
  <c r="H69" i="4"/>
  <c r="E70" i="4"/>
  <c r="F70" i="4" s="1"/>
  <c r="G70" i="4" s="1"/>
  <c r="N68" i="4"/>
  <c r="J70" i="4"/>
  <c r="D70" i="4"/>
  <c r="L70" i="4"/>
  <c r="K70" i="4"/>
  <c r="C71" i="4"/>
  <c r="B70" i="4"/>
  <c r="M70" i="4"/>
  <c r="I70" i="4"/>
  <c r="O70" i="4" l="1"/>
  <c r="H70" i="4"/>
  <c r="E71" i="4"/>
  <c r="F71" i="4" s="1"/>
  <c r="G71" i="4" s="1"/>
  <c r="N69" i="4"/>
  <c r="K71" i="4"/>
  <c r="D71" i="4"/>
  <c r="L71" i="4"/>
  <c r="M71" i="4"/>
  <c r="C72" i="4"/>
  <c r="J71" i="4"/>
  <c r="I71" i="4"/>
  <c r="B71" i="4"/>
  <c r="H71" i="4" l="1"/>
  <c r="N71" i="4" s="1"/>
  <c r="O71" i="4"/>
  <c r="E72" i="4"/>
  <c r="F72" i="4" s="1"/>
  <c r="G72" i="4" s="1"/>
  <c r="K72" i="4"/>
  <c r="D72" i="4"/>
  <c r="L72" i="4"/>
  <c r="M72" i="4"/>
  <c r="I72" i="4"/>
  <c r="C73" i="4"/>
  <c r="B72" i="4"/>
  <c r="J72" i="4"/>
  <c r="N70" i="4"/>
  <c r="H72" i="4" l="1"/>
  <c r="N72" i="4" s="1"/>
  <c r="O72" i="4"/>
  <c r="E73" i="4"/>
  <c r="F73" i="4" s="1"/>
  <c r="G73" i="4" s="1"/>
  <c r="B73" i="4"/>
  <c r="J73" i="4"/>
  <c r="D73" i="4"/>
  <c r="I73" i="4"/>
  <c r="K73" i="4"/>
  <c r="M73" i="4"/>
  <c r="L73" i="4"/>
  <c r="C74" i="4"/>
  <c r="H73" i="4" l="1"/>
  <c r="N73" i="4" s="1"/>
  <c r="O73" i="4"/>
  <c r="E74" i="4"/>
  <c r="F74" i="4" s="1"/>
  <c r="G74" i="4" s="1"/>
  <c r="C75" i="4"/>
  <c r="B74" i="4"/>
  <c r="J74" i="4"/>
  <c r="D74" i="4"/>
  <c r="L74" i="4"/>
  <c r="I74" i="4"/>
  <c r="K74" i="4"/>
  <c r="M74" i="4"/>
  <c r="H74" i="4" l="1"/>
  <c r="O74" i="4"/>
  <c r="E75" i="4"/>
  <c r="F75" i="4" s="1"/>
  <c r="G75" i="4" s="1"/>
  <c r="K75" i="4"/>
  <c r="D75" i="4"/>
  <c r="L75" i="4"/>
  <c r="M75" i="4"/>
  <c r="C76" i="4"/>
  <c r="J75" i="4"/>
  <c r="I75" i="4"/>
  <c r="B75" i="4"/>
  <c r="O75" i="4" l="1"/>
  <c r="H75" i="4"/>
  <c r="E76" i="4"/>
  <c r="F76" i="4" s="1"/>
  <c r="G76" i="4" s="1"/>
  <c r="M76" i="4"/>
  <c r="I76" i="4"/>
  <c r="J76" i="4"/>
  <c r="C77" i="4"/>
  <c r="D76" i="4"/>
  <c r="L76" i="4"/>
  <c r="B76" i="4"/>
  <c r="K76" i="4"/>
  <c r="N74" i="4"/>
  <c r="H76" i="4" l="1"/>
  <c r="N76" i="4" s="1"/>
  <c r="O76" i="4"/>
  <c r="E77" i="4"/>
  <c r="F77" i="4" s="1"/>
  <c r="G77" i="4" s="1"/>
  <c r="N75" i="4"/>
  <c r="D77" i="4"/>
  <c r="I77" i="4"/>
  <c r="K77" i="4"/>
  <c r="L77" i="4"/>
  <c r="C78" i="4"/>
  <c r="J77" i="4"/>
  <c r="M77" i="4"/>
  <c r="B77" i="4"/>
  <c r="H77" i="4" l="1"/>
  <c r="O77" i="4"/>
  <c r="E78" i="4"/>
  <c r="F78" i="4" s="1"/>
  <c r="G78" i="4" s="1"/>
  <c r="B78" i="4"/>
  <c r="J78" i="4"/>
  <c r="D78" i="4"/>
  <c r="L78" i="4"/>
  <c r="C79" i="4"/>
  <c r="I78" i="4"/>
  <c r="K78" i="4"/>
  <c r="M78" i="4"/>
  <c r="H78" i="4" l="1"/>
  <c r="O78" i="4"/>
  <c r="E79" i="4"/>
  <c r="F79" i="4" s="1"/>
  <c r="G79" i="4" s="1"/>
  <c r="N77" i="4"/>
  <c r="I79" i="4"/>
  <c r="C80" i="4"/>
  <c r="B79" i="4"/>
  <c r="J79" i="4"/>
  <c r="D79" i="4"/>
  <c r="M79" i="4"/>
  <c r="K79" i="4"/>
  <c r="L79" i="4"/>
  <c r="O79" i="4" l="1"/>
  <c r="H79" i="4"/>
  <c r="N79" i="4" s="1"/>
  <c r="E80" i="4"/>
  <c r="F80" i="4" s="1"/>
  <c r="G80" i="4" s="1"/>
  <c r="N78" i="4"/>
  <c r="M80" i="4"/>
  <c r="C81" i="4"/>
  <c r="B80" i="4"/>
  <c r="J80" i="4"/>
  <c r="D80" i="4"/>
  <c r="L80" i="4"/>
  <c r="I80" i="4"/>
  <c r="K80" i="4"/>
  <c r="H80" i="4" l="1"/>
  <c r="O80" i="4"/>
  <c r="E81" i="4"/>
  <c r="F81" i="4" s="1"/>
  <c r="G81" i="4" s="1"/>
  <c r="D81" i="4"/>
  <c r="I81" i="4"/>
  <c r="K81" i="4"/>
  <c r="L81" i="4"/>
  <c r="M81" i="4"/>
  <c r="J81" i="4"/>
  <c r="B81" i="4"/>
  <c r="C82" i="4"/>
  <c r="H81" i="4" l="1"/>
  <c r="O81" i="4"/>
  <c r="E82" i="4"/>
  <c r="F82" i="4" s="1"/>
  <c r="G82" i="4" s="1"/>
  <c r="K82" i="4"/>
  <c r="M82" i="4"/>
  <c r="C83" i="4"/>
  <c r="L82" i="4"/>
  <c r="I82" i="4"/>
  <c r="B82" i="4"/>
  <c r="J82" i="4"/>
  <c r="D82" i="4"/>
  <c r="N80" i="4"/>
  <c r="O82" i="4" l="1"/>
  <c r="H82" i="4"/>
  <c r="N82" i="4" s="1"/>
  <c r="E83" i="4"/>
  <c r="F83" i="4" s="1"/>
  <c r="G83" i="4" s="1"/>
  <c r="N81" i="4"/>
  <c r="B83" i="4"/>
  <c r="J83" i="4"/>
  <c r="K83" i="4"/>
  <c r="D83" i="4"/>
  <c r="C84" i="4"/>
  <c r="I83" i="4"/>
  <c r="L83" i="4"/>
  <c r="M83" i="4"/>
  <c r="O83" i="4" l="1"/>
  <c r="E84" i="4"/>
  <c r="F84" i="4" s="1"/>
  <c r="G84" i="4" s="1"/>
  <c r="H83" i="4"/>
  <c r="D84" i="4"/>
  <c r="L84" i="4"/>
  <c r="M84" i="4"/>
  <c r="K84" i="4"/>
  <c r="B84" i="4"/>
  <c r="I84" i="4"/>
  <c r="C85" i="4"/>
  <c r="J84" i="4"/>
  <c r="O84" i="4" l="1"/>
  <c r="E85" i="4"/>
  <c r="F85" i="4" s="1"/>
  <c r="G85" i="4" s="1"/>
  <c r="H84" i="4"/>
  <c r="N83" i="4"/>
  <c r="I85" i="4"/>
  <c r="K85" i="4"/>
  <c r="L85" i="4"/>
  <c r="C86" i="4"/>
  <c r="M85" i="4"/>
  <c r="B85" i="4"/>
  <c r="J85" i="4"/>
  <c r="D85" i="4"/>
  <c r="H85" i="4" l="1"/>
  <c r="O85" i="4"/>
  <c r="E86" i="4"/>
  <c r="F86" i="4" s="1"/>
  <c r="G86" i="4" s="1"/>
  <c r="N84" i="4"/>
  <c r="I86" i="4"/>
  <c r="C87" i="4"/>
  <c r="B86" i="4"/>
  <c r="J86" i="4"/>
  <c r="L86" i="4"/>
  <c r="M86" i="4"/>
  <c r="K86" i="4"/>
  <c r="D86" i="4"/>
  <c r="H86" i="4" l="1"/>
  <c r="N86" i="4" s="1"/>
  <c r="O86" i="4"/>
  <c r="E87" i="4"/>
  <c r="F87" i="4" s="1"/>
  <c r="G87" i="4" s="1"/>
  <c r="I87" i="4"/>
  <c r="C88" i="4"/>
  <c r="B87" i="4"/>
  <c r="M87" i="4"/>
  <c r="J87" i="4"/>
  <c r="K87" i="4"/>
  <c r="D87" i="4"/>
  <c r="L87" i="4"/>
  <c r="N85" i="4"/>
  <c r="O87" i="4" l="1"/>
  <c r="E88" i="4"/>
  <c r="F88" i="4" s="1"/>
  <c r="G88" i="4" s="1"/>
  <c r="H87" i="4"/>
  <c r="I88" i="4"/>
  <c r="C89" i="4"/>
  <c r="B88" i="4"/>
  <c r="K88" i="4"/>
  <c r="L88" i="4"/>
  <c r="D88" i="4"/>
  <c r="M88" i="4"/>
  <c r="J88" i="4"/>
  <c r="O88" i="4" l="1"/>
  <c r="E89" i="4"/>
  <c r="F89" i="4" s="1"/>
  <c r="G89" i="4" s="1"/>
  <c r="H88" i="4"/>
  <c r="M89" i="4"/>
  <c r="J89" i="4"/>
  <c r="C90" i="4"/>
  <c r="B89" i="4"/>
  <c r="D89" i="4"/>
  <c r="I89" i="4"/>
  <c r="K89" i="4"/>
  <c r="L89" i="4"/>
  <c r="N87" i="4"/>
  <c r="O89" i="4" l="1"/>
  <c r="E90" i="4"/>
  <c r="F90" i="4" s="1"/>
  <c r="G90" i="4" s="1"/>
  <c r="H89" i="4"/>
  <c r="N88" i="4"/>
  <c r="K90" i="4"/>
  <c r="I90" i="4"/>
  <c r="C91" i="4"/>
  <c r="J90" i="4"/>
  <c r="L90" i="4"/>
  <c r="M90" i="4"/>
  <c r="B90" i="4"/>
  <c r="D90" i="4"/>
  <c r="H90" i="4" l="1"/>
  <c r="N90" i="4" s="1"/>
  <c r="O90" i="4"/>
  <c r="E91" i="4"/>
  <c r="F91" i="4" s="1"/>
  <c r="G91" i="4" s="1"/>
  <c r="J91" i="4"/>
  <c r="L91" i="4"/>
  <c r="K91" i="4"/>
  <c r="I91" i="4"/>
  <c r="B91" i="4"/>
  <c r="C92" i="4"/>
  <c r="D91" i="4"/>
  <c r="M91" i="4"/>
  <c r="N89" i="4"/>
  <c r="H91" i="4" l="1"/>
  <c r="O91" i="4"/>
  <c r="E92" i="4"/>
  <c r="F92" i="4" s="1"/>
  <c r="G92" i="4" s="1"/>
  <c r="B92" i="4"/>
  <c r="I92" i="4"/>
  <c r="D92" i="4"/>
  <c r="K92" i="4"/>
  <c r="L92" i="4"/>
  <c r="J92" i="4"/>
  <c r="M92" i="4"/>
  <c r="C93" i="4"/>
  <c r="H92" i="4" l="1"/>
  <c r="N92" i="4" s="1"/>
  <c r="O92" i="4"/>
  <c r="E93" i="4"/>
  <c r="F93" i="4" s="1"/>
  <c r="G93" i="4" s="1"/>
  <c r="N91" i="4"/>
  <c r="B93" i="4"/>
  <c r="L93" i="4"/>
  <c r="C94" i="4"/>
  <c r="I93" i="4"/>
  <c r="K93" i="4"/>
  <c r="M93" i="4"/>
  <c r="J93" i="4"/>
  <c r="D93" i="4"/>
  <c r="H93" i="4" l="1"/>
  <c r="O93" i="4"/>
  <c r="E94" i="4"/>
  <c r="F94" i="4" s="1"/>
  <c r="G94" i="4" s="1"/>
  <c r="J94" i="4"/>
  <c r="L94" i="4"/>
  <c r="C95" i="4"/>
  <c r="B94" i="4"/>
  <c r="D94" i="4"/>
  <c r="I94" i="4"/>
  <c r="K94" i="4"/>
  <c r="M94" i="4"/>
  <c r="O94" i="4" l="1"/>
  <c r="H94" i="4"/>
  <c r="E95" i="4"/>
  <c r="F95" i="4" s="1"/>
  <c r="G95" i="4" s="1"/>
  <c r="N93" i="4"/>
  <c r="J95" i="4"/>
  <c r="I95" i="4"/>
  <c r="C96" i="4"/>
  <c r="D95" i="4"/>
  <c r="B95" i="4"/>
  <c r="K95" i="4"/>
  <c r="L95" i="4"/>
  <c r="M95" i="4"/>
  <c r="O95" i="4" l="1"/>
  <c r="H95" i="4"/>
  <c r="N95" i="4" s="1"/>
  <c r="E96" i="4"/>
  <c r="F96" i="4" s="1"/>
  <c r="G96" i="4" s="1"/>
  <c r="N94" i="4"/>
  <c r="C97" i="4"/>
  <c r="K96" i="4"/>
  <c r="J96" i="4"/>
  <c r="I96" i="4"/>
  <c r="L96" i="4"/>
  <c r="B96" i="4"/>
  <c r="M96" i="4"/>
  <c r="D96" i="4"/>
  <c r="O96" i="4" l="1"/>
  <c r="H96" i="4"/>
  <c r="N96" i="4" s="1"/>
  <c r="E97" i="4"/>
  <c r="F97" i="4" s="1"/>
  <c r="G97" i="4" s="1"/>
  <c r="C98" i="4"/>
  <c r="I97" i="4"/>
  <c r="J97" i="4"/>
  <c r="L97" i="4"/>
  <c r="M97" i="4"/>
  <c r="D97" i="4"/>
  <c r="K97" i="4"/>
  <c r="B97" i="4"/>
  <c r="H97" i="4" l="1"/>
  <c r="O97" i="4"/>
  <c r="E98" i="4"/>
  <c r="F98" i="4" s="1"/>
  <c r="G98" i="4" s="1"/>
  <c r="D98" i="4"/>
  <c r="M98" i="4"/>
  <c r="I98" i="4"/>
  <c r="J98" i="4"/>
  <c r="B98" i="4"/>
  <c r="K98" i="4"/>
  <c r="L98" i="4"/>
  <c r="C99" i="4"/>
  <c r="H98" i="4" l="1"/>
  <c r="O98" i="4"/>
  <c r="E99" i="4"/>
  <c r="F99" i="4" s="1"/>
  <c r="G99" i="4" s="1"/>
  <c r="N97" i="4"/>
  <c r="K99" i="4"/>
  <c r="B99" i="4"/>
  <c r="L99" i="4"/>
  <c r="I99" i="4"/>
  <c r="D99" i="4"/>
  <c r="M99" i="4"/>
  <c r="J99" i="4"/>
  <c r="C100" i="4"/>
  <c r="O99" i="4" l="1"/>
  <c r="E100" i="4"/>
  <c r="F100" i="4" s="1"/>
  <c r="G100" i="4" s="1"/>
  <c r="H99" i="4"/>
  <c r="N98" i="4"/>
  <c r="M100" i="4"/>
  <c r="C101" i="4"/>
  <c r="E101" i="4" s="1"/>
  <c r="K100" i="4"/>
  <c r="I100" i="4"/>
  <c r="J100" i="4"/>
  <c r="B100" i="4"/>
  <c r="L100" i="4"/>
  <c r="D100" i="4"/>
  <c r="O100" i="4" l="1"/>
  <c r="H100" i="4"/>
  <c r="F101" i="4"/>
  <c r="G101" i="4" s="1"/>
  <c r="C102" i="4"/>
  <c r="I101" i="4"/>
  <c r="B101" i="4"/>
  <c r="J101" i="4"/>
  <c r="L101" i="4"/>
  <c r="D101" i="4"/>
  <c r="K101" i="4"/>
  <c r="M101" i="4"/>
  <c r="N99" i="4"/>
  <c r="O101" i="4" l="1"/>
  <c r="E102" i="4"/>
  <c r="F102" i="4" s="1"/>
  <c r="G102" i="4" s="1"/>
  <c r="H101" i="4"/>
  <c r="N101" i="4" s="1"/>
  <c r="N100" i="4"/>
  <c r="C103" i="4"/>
  <c r="I102" i="4"/>
  <c r="B102" i="4"/>
  <c r="L102" i="4"/>
  <c r="D102" i="4"/>
  <c r="M102" i="4"/>
  <c r="J102" i="4"/>
  <c r="K102" i="4"/>
  <c r="O102" i="4" l="1"/>
  <c r="H102" i="4"/>
  <c r="N102" i="4" s="1"/>
  <c r="E103" i="4"/>
  <c r="F103" i="4" s="1"/>
  <c r="G103" i="4" s="1"/>
  <c r="J103" i="4"/>
  <c r="K103" i="4"/>
  <c r="C104" i="4"/>
  <c r="I103" i="4"/>
  <c r="L103" i="4"/>
  <c r="D103" i="4"/>
  <c r="M103" i="4"/>
  <c r="B103" i="4"/>
  <c r="O103" i="4" l="1"/>
  <c r="E104" i="4"/>
  <c r="F104" i="4" s="1"/>
  <c r="G104" i="4" s="1"/>
  <c r="H103" i="4"/>
  <c r="I104" i="4"/>
  <c r="J104" i="4"/>
  <c r="B104" i="4"/>
  <c r="D104" i="4"/>
  <c r="K104" i="4"/>
  <c r="C105" i="4"/>
  <c r="L104" i="4"/>
  <c r="M104" i="4"/>
  <c r="O104" i="4" l="1"/>
  <c r="H104" i="4"/>
  <c r="N104" i="4" s="1"/>
  <c r="E105" i="4"/>
  <c r="F105" i="4" s="1"/>
  <c r="G105" i="4" s="1"/>
  <c r="N103" i="4"/>
  <c r="J105" i="4"/>
  <c r="K105" i="4"/>
  <c r="D105" i="4"/>
  <c r="B105" i="4"/>
  <c r="L105" i="4"/>
  <c r="M105" i="4"/>
  <c r="I105" i="4"/>
  <c r="C106" i="4"/>
  <c r="O105" i="4" l="1"/>
  <c r="H105" i="4"/>
  <c r="E106" i="4"/>
  <c r="F106" i="4" s="1"/>
  <c r="G106" i="4" s="1"/>
  <c r="K106" i="4"/>
  <c r="J106" i="4"/>
  <c r="L106" i="4"/>
  <c r="M106" i="4"/>
  <c r="I106" i="4"/>
  <c r="C107" i="4"/>
  <c r="B106" i="4"/>
  <c r="D106" i="4"/>
  <c r="O106" i="4" l="1"/>
  <c r="E107" i="4"/>
  <c r="F107" i="4" s="1"/>
  <c r="G107" i="4" s="1"/>
  <c r="H106" i="4"/>
  <c r="N105" i="4"/>
  <c r="I107" i="4"/>
  <c r="C108" i="4"/>
  <c r="B107" i="4"/>
  <c r="K107" i="4"/>
  <c r="J107" i="4"/>
  <c r="L107" i="4"/>
  <c r="M107" i="4"/>
  <c r="D107" i="4"/>
  <c r="O107" i="4" l="1"/>
  <c r="H107" i="4"/>
  <c r="E108" i="4"/>
  <c r="F108" i="4" s="1"/>
  <c r="G108" i="4" s="1"/>
  <c r="N106" i="4"/>
  <c r="I108" i="4"/>
  <c r="C109" i="4"/>
  <c r="E109" i="4" s="1"/>
  <c r="J108" i="4"/>
  <c r="M108" i="4"/>
  <c r="B108" i="4"/>
  <c r="K108" i="4"/>
  <c r="D108" i="4"/>
  <c r="L108" i="4"/>
  <c r="H108" i="4" l="1"/>
  <c r="O108" i="4"/>
  <c r="F109" i="4"/>
  <c r="G109" i="4" s="1"/>
  <c r="N107" i="4"/>
  <c r="M109" i="4"/>
  <c r="C110" i="4"/>
  <c r="B109" i="4"/>
  <c r="J109" i="4"/>
  <c r="K109" i="4"/>
  <c r="D109" i="4"/>
  <c r="L109" i="4"/>
  <c r="I109" i="4"/>
  <c r="O109" i="4" l="1"/>
  <c r="E110" i="4"/>
  <c r="F110" i="4" s="1"/>
  <c r="G110" i="4" s="1"/>
  <c r="H109" i="4"/>
  <c r="N108" i="4"/>
  <c r="K110" i="4"/>
  <c r="D110" i="4"/>
  <c r="L110" i="4"/>
  <c r="M110" i="4"/>
  <c r="I110" i="4"/>
  <c r="C111" i="4"/>
  <c r="B110" i="4"/>
  <c r="J110" i="4"/>
  <c r="O110" i="4" l="1"/>
  <c r="E111" i="4"/>
  <c r="F111" i="4" s="1"/>
  <c r="G111" i="4" s="1"/>
  <c r="H110" i="4"/>
  <c r="N109" i="4"/>
  <c r="K111" i="4"/>
  <c r="L111" i="4"/>
  <c r="M111" i="4"/>
  <c r="I111" i="4"/>
  <c r="C112" i="4"/>
  <c r="B111" i="4"/>
  <c r="J111" i="4"/>
  <c r="D111" i="4"/>
  <c r="O111" i="4" l="1"/>
  <c r="H111" i="4"/>
  <c r="E112" i="4"/>
  <c r="F112" i="4" s="1"/>
  <c r="G112" i="4" s="1"/>
  <c r="N110" i="4"/>
  <c r="I112" i="4"/>
  <c r="C113" i="4"/>
  <c r="J112" i="4"/>
  <c r="B112" i="4"/>
  <c r="K112" i="4"/>
  <c r="D112" i="4"/>
  <c r="L112" i="4"/>
  <c r="M112" i="4"/>
  <c r="O112" i="4" l="1"/>
  <c r="H112" i="4"/>
  <c r="N112" i="4" s="1"/>
  <c r="E113" i="4"/>
  <c r="F113" i="4" s="1"/>
  <c r="G113" i="4" s="1"/>
  <c r="N111" i="4"/>
  <c r="M113" i="4"/>
  <c r="I113" i="4"/>
  <c r="J113" i="4"/>
  <c r="K113" i="4"/>
  <c r="D113" i="4"/>
  <c r="L113" i="4"/>
  <c r="C114" i="4"/>
  <c r="B113" i="4"/>
  <c r="O113" i="4" l="1"/>
  <c r="H113" i="4"/>
  <c r="E114" i="4"/>
  <c r="F114" i="4" s="1"/>
  <c r="G114" i="4" s="1"/>
  <c r="J114" i="4"/>
  <c r="K114" i="4"/>
  <c r="B114" i="4"/>
  <c r="D114" i="4"/>
  <c r="L114" i="4"/>
  <c r="M114" i="4"/>
  <c r="I114" i="4"/>
  <c r="C115" i="4"/>
  <c r="O114" i="4" l="1"/>
  <c r="H114" i="4"/>
  <c r="E115" i="4"/>
  <c r="F115" i="4" s="1"/>
  <c r="G115" i="4" s="1"/>
  <c r="L115" i="4"/>
  <c r="I115" i="4"/>
  <c r="B115" i="4"/>
  <c r="M115" i="4"/>
  <c r="C116" i="4"/>
  <c r="J115" i="4"/>
  <c r="K115" i="4"/>
  <c r="D115" i="4"/>
  <c r="N113" i="4"/>
  <c r="O115" i="4" l="1"/>
  <c r="E116" i="4"/>
  <c r="F116" i="4" s="1"/>
  <c r="G116" i="4" s="1"/>
  <c r="H115" i="4"/>
  <c r="N114" i="4"/>
  <c r="K116" i="4"/>
  <c r="D116" i="4"/>
  <c r="L116" i="4"/>
  <c r="M116" i="4"/>
  <c r="I116" i="4"/>
  <c r="C117" i="4"/>
  <c r="B116" i="4"/>
  <c r="J116" i="4"/>
  <c r="O116" i="4" l="1"/>
  <c r="H116" i="4"/>
  <c r="N116" i="4" s="1"/>
  <c r="E117" i="4"/>
  <c r="F117" i="4" s="1"/>
  <c r="G117" i="4" s="1"/>
  <c r="N115" i="4"/>
  <c r="B117" i="4"/>
  <c r="D117" i="4"/>
  <c r="L117" i="4"/>
  <c r="M117" i="4"/>
  <c r="I117" i="4"/>
  <c r="J117" i="4"/>
  <c r="K117" i="4"/>
  <c r="C118" i="4"/>
  <c r="O117" i="4" l="1"/>
  <c r="H117" i="4"/>
  <c r="N117" i="4" s="1"/>
  <c r="E118" i="4"/>
  <c r="F118" i="4" s="1"/>
  <c r="G118" i="4" s="1"/>
  <c r="C119" i="4"/>
  <c r="J118" i="4"/>
  <c r="L118" i="4"/>
  <c r="M118" i="4"/>
  <c r="I118" i="4"/>
  <c r="B118" i="4"/>
  <c r="K118" i="4"/>
  <c r="D118" i="4"/>
  <c r="O118" i="4" l="1"/>
  <c r="E119" i="4"/>
  <c r="F119" i="4" s="1"/>
  <c r="G119" i="4" s="1"/>
  <c r="H118" i="4"/>
  <c r="N118" i="4" s="1"/>
  <c r="I119" i="4"/>
  <c r="L119" i="4"/>
  <c r="D119" i="4"/>
  <c r="C120" i="4"/>
  <c r="M119" i="4"/>
  <c r="B119" i="4"/>
  <c r="J119" i="4"/>
  <c r="K119" i="4"/>
  <c r="O119" i="4" l="1"/>
  <c r="H119" i="4"/>
  <c r="N119" i="4" s="1"/>
  <c r="E120" i="4"/>
  <c r="F120" i="4" s="1"/>
  <c r="G120" i="4" s="1"/>
  <c r="D120" i="4"/>
  <c r="I120" i="4"/>
  <c r="C121" i="4"/>
  <c r="B120" i="4"/>
  <c r="J120" i="4"/>
  <c r="M120" i="4"/>
  <c r="K120" i="4"/>
  <c r="L120" i="4"/>
  <c r="H120" i="4" l="1"/>
  <c r="O120" i="4"/>
  <c r="E121" i="4"/>
  <c r="F121" i="4" s="1"/>
  <c r="G121" i="4" s="1"/>
  <c r="D121" i="4"/>
  <c r="L121" i="4"/>
  <c r="B121" i="4"/>
  <c r="J121" i="4"/>
  <c r="K121" i="4"/>
  <c r="I121" i="4"/>
  <c r="M121" i="4"/>
  <c r="C122" i="4"/>
  <c r="O121" i="4" l="1"/>
  <c r="H121" i="4"/>
  <c r="N121" i="4" s="1"/>
  <c r="E122" i="4"/>
  <c r="F122" i="4" s="1"/>
  <c r="G122" i="4" s="1"/>
  <c r="M122" i="4"/>
  <c r="I122" i="4"/>
  <c r="D122" i="4"/>
  <c r="L122" i="4"/>
  <c r="C123" i="4"/>
  <c r="K122" i="4"/>
  <c r="B122" i="4"/>
  <c r="J122" i="4"/>
  <c r="N120" i="4"/>
  <c r="O122" i="4" l="1"/>
  <c r="H122" i="4"/>
  <c r="E123" i="4"/>
  <c r="F123" i="4" s="1"/>
  <c r="G123" i="4" s="1"/>
  <c r="K123" i="4"/>
  <c r="M123" i="4"/>
  <c r="C124" i="4"/>
  <c r="B123" i="4"/>
  <c r="J123" i="4"/>
  <c r="D123" i="4"/>
  <c r="I123" i="4"/>
  <c r="L123" i="4"/>
  <c r="O123" i="4" l="1"/>
  <c r="H123" i="4"/>
  <c r="E124" i="4"/>
  <c r="F124" i="4" s="1"/>
  <c r="G124" i="4" s="1"/>
  <c r="M124" i="4"/>
  <c r="D124" i="4"/>
  <c r="K124" i="4"/>
  <c r="L124" i="4"/>
  <c r="I124" i="4"/>
  <c r="C125" i="4"/>
  <c r="B124" i="4"/>
  <c r="J124" i="4"/>
  <c r="N122" i="4"/>
  <c r="O124" i="4" l="1"/>
  <c r="H124" i="4"/>
  <c r="N124" i="4" s="1"/>
  <c r="E125" i="4"/>
  <c r="F125" i="4" s="1"/>
  <c r="G125" i="4" s="1"/>
  <c r="N123" i="4"/>
  <c r="D125" i="4"/>
  <c r="L125" i="4"/>
  <c r="C126" i="4"/>
  <c r="M125" i="4"/>
  <c r="I125" i="4"/>
  <c r="B125" i="4"/>
  <c r="J125" i="4"/>
  <c r="K125" i="4"/>
  <c r="O125" i="4" l="1"/>
  <c r="E126" i="4"/>
  <c r="F126" i="4" s="1"/>
  <c r="G126" i="4" s="1"/>
  <c r="H125" i="4"/>
  <c r="J126" i="4"/>
  <c r="B126" i="4"/>
  <c r="K126" i="4"/>
  <c r="D126" i="4"/>
  <c r="L126" i="4"/>
  <c r="M126" i="4"/>
  <c r="I126" i="4"/>
  <c r="C127" i="4"/>
  <c r="O126" i="4" l="1"/>
  <c r="E127" i="4"/>
  <c r="F127" i="4" s="1"/>
  <c r="G127" i="4" s="1"/>
  <c r="H126" i="4"/>
  <c r="N126" i="4" s="1"/>
  <c r="I127" i="4"/>
  <c r="J127" i="4"/>
  <c r="L127" i="4"/>
  <c r="C128" i="4"/>
  <c r="K127" i="4"/>
  <c r="B127" i="4"/>
  <c r="D127" i="4"/>
  <c r="M127" i="4"/>
  <c r="N125" i="4"/>
  <c r="O127" i="4" l="1"/>
  <c r="H127" i="4"/>
  <c r="E128" i="4"/>
  <c r="F128" i="4" s="1"/>
  <c r="G128" i="4" s="1"/>
  <c r="L128" i="4"/>
  <c r="D128" i="4"/>
  <c r="I128" i="4"/>
  <c r="C129" i="4"/>
  <c r="B128" i="4"/>
  <c r="J128" i="4"/>
  <c r="M128" i="4"/>
  <c r="K128" i="4"/>
  <c r="O128" i="4" l="1"/>
  <c r="E129" i="4"/>
  <c r="F129" i="4" s="1"/>
  <c r="G129" i="4" s="1"/>
  <c r="H128" i="4"/>
  <c r="N128" i="4" s="1"/>
  <c r="N127" i="4"/>
  <c r="C130" i="4"/>
  <c r="B129" i="4"/>
  <c r="J129" i="4"/>
  <c r="K129" i="4"/>
  <c r="D129" i="4"/>
  <c r="L129" i="4"/>
  <c r="I129" i="4"/>
  <c r="M129" i="4"/>
  <c r="O129" i="4" l="1"/>
  <c r="H129" i="4"/>
  <c r="E130" i="4"/>
  <c r="F130" i="4" s="1"/>
  <c r="G130" i="4" s="1"/>
  <c r="D130" i="4"/>
  <c r="L130" i="4"/>
  <c r="M130" i="4"/>
  <c r="J130" i="4"/>
  <c r="K130" i="4"/>
  <c r="B130" i="4"/>
  <c r="C131" i="4"/>
  <c r="I130" i="4"/>
  <c r="O130" i="4" l="1"/>
  <c r="H130" i="4"/>
  <c r="N130" i="4" s="1"/>
  <c r="E131" i="4"/>
  <c r="F131" i="4" s="1"/>
  <c r="G131" i="4" s="1"/>
  <c r="I131" i="4"/>
  <c r="C132" i="4"/>
  <c r="M131" i="4"/>
  <c r="J131" i="4"/>
  <c r="K131" i="4"/>
  <c r="B131" i="4"/>
  <c r="L131" i="4"/>
  <c r="D131" i="4"/>
  <c r="N129" i="4"/>
  <c r="O131" i="4" l="1"/>
  <c r="H131" i="4"/>
  <c r="E132" i="4"/>
  <c r="F132" i="4" s="1"/>
  <c r="G132" i="4" s="1"/>
  <c r="L132" i="4"/>
  <c r="M132" i="4"/>
  <c r="D132" i="4"/>
  <c r="K132" i="4"/>
  <c r="I132" i="4"/>
  <c r="C133" i="4"/>
  <c r="J132" i="4"/>
  <c r="B132" i="4"/>
  <c r="O132" i="4" l="1"/>
  <c r="H132" i="4"/>
  <c r="E133" i="4"/>
  <c r="F133" i="4" s="1"/>
  <c r="G133" i="4" s="1"/>
  <c r="L133" i="4"/>
  <c r="C134" i="4"/>
  <c r="B133" i="4"/>
  <c r="J133" i="4"/>
  <c r="K133" i="4"/>
  <c r="M133" i="4"/>
  <c r="D133" i="4"/>
  <c r="I133" i="4"/>
  <c r="N131" i="4"/>
  <c r="O133" i="4" l="1"/>
  <c r="E134" i="4"/>
  <c r="F134" i="4" s="1"/>
  <c r="G134" i="4" s="1"/>
  <c r="H133" i="4"/>
  <c r="N132" i="4"/>
  <c r="B134" i="4"/>
  <c r="C135" i="4"/>
  <c r="D134" i="4"/>
  <c r="L134" i="4"/>
  <c r="M134" i="4"/>
  <c r="I134" i="4"/>
  <c r="J134" i="4"/>
  <c r="K134" i="4"/>
  <c r="O134" i="4" l="1"/>
  <c r="E135" i="4"/>
  <c r="F135" i="4" s="1"/>
  <c r="G135" i="4" s="1"/>
  <c r="H134" i="4"/>
  <c r="N133" i="4"/>
  <c r="C136" i="4"/>
  <c r="I135" i="4"/>
  <c r="J135" i="4"/>
  <c r="B135" i="4"/>
  <c r="L135" i="4"/>
  <c r="M135" i="4"/>
  <c r="D135" i="4"/>
  <c r="K135" i="4"/>
  <c r="H135" i="4" l="1"/>
  <c r="N135" i="4" s="1"/>
  <c r="O135" i="4"/>
  <c r="E136" i="4"/>
  <c r="F136" i="4" s="1"/>
  <c r="G136" i="4" s="1"/>
  <c r="N134" i="4"/>
  <c r="J136" i="4"/>
  <c r="K136" i="4"/>
  <c r="B136" i="4"/>
  <c r="L136" i="4"/>
  <c r="I136" i="4"/>
  <c r="C137" i="4"/>
  <c r="M136" i="4"/>
  <c r="D136" i="4"/>
  <c r="O136" i="4" l="1"/>
  <c r="E137" i="4"/>
  <c r="F137" i="4" s="1"/>
  <c r="G137" i="4" s="1"/>
  <c r="H136" i="4"/>
  <c r="N136" i="4" s="1"/>
  <c r="K137" i="4"/>
  <c r="I137" i="4"/>
  <c r="L137" i="4"/>
  <c r="M137" i="4"/>
  <c r="B137" i="4"/>
  <c r="J137" i="4"/>
  <c r="D137" i="4"/>
  <c r="C138" i="4"/>
  <c r="H137" i="4" l="1"/>
  <c r="N137" i="4" s="1"/>
  <c r="O137" i="4"/>
  <c r="E138" i="4"/>
  <c r="F138" i="4" s="1"/>
  <c r="G138" i="4" s="1"/>
  <c r="B138" i="4"/>
  <c r="K138" i="4"/>
  <c r="D138" i="4"/>
  <c r="L138" i="4"/>
  <c r="M138" i="4"/>
  <c r="C139" i="4"/>
  <c r="I138" i="4"/>
  <c r="J138" i="4"/>
  <c r="H138" i="4" l="1"/>
  <c r="N138" i="4" s="1"/>
  <c r="O138" i="4"/>
  <c r="E139" i="4"/>
  <c r="F139" i="4" s="1"/>
  <c r="G139" i="4" s="1"/>
  <c r="J139" i="4"/>
  <c r="K139" i="4"/>
  <c r="B139" i="4"/>
  <c r="I139" i="4"/>
  <c r="D139" i="4"/>
  <c r="C140" i="4"/>
  <c r="L139" i="4"/>
  <c r="M139" i="4"/>
  <c r="O139" i="4" l="1"/>
  <c r="H139" i="4"/>
  <c r="E140" i="4"/>
  <c r="F140" i="4" s="1"/>
  <c r="G140" i="4" s="1"/>
  <c r="B140" i="4"/>
  <c r="L140" i="4"/>
  <c r="M140" i="4"/>
  <c r="J140" i="4"/>
  <c r="I140" i="4"/>
  <c r="C141" i="4"/>
  <c r="K140" i="4"/>
  <c r="D140" i="4"/>
  <c r="O140" i="4" l="1"/>
  <c r="H140" i="4"/>
  <c r="E141" i="4"/>
  <c r="F141" i="4" s="1"/>
  <c r="G141" i="4" s="1"/>
  <c r="N139" i="4"/>
  <c r="L141" i="4"/>
  <c r="D141" i="4"/>
  <c r="K141" i="4"/>
  <c r="C142" i="4"/>
  <c r="I141" i="4"/>
  <c r="M141" i="4"/>
  <c r="B141" i="4"/>
  <c r="J141" i="4"/>
  <c r="H141" i="4" l="1"/>
  <c r="O141" i="4"/>
  <c r="E142" i="4"/>
  <c r="F142" i="4" s="1"/>
  <c r="G142" i="4" s="1"/>
  <c r="N140" i="4"/>
  <c r="J142" i="4"/>
  <c r="K142" i="4"/>
  <c r="B142" i="4"/>
  <c r="I142" i="4"/>
  <c r="D142" i="4"/>
  <c r="L142" i="4"/>
  <c r="M142" i="4"/>
  <c r="C143" i="4"/>
  <c r="E143" i="4" s="1"/>
  <c r="F143" i="4" s="1"/>
  <c r="O142" i="4" l="1"/>
  <c r="H142" i="4"/>
  <c r="H143" i="4"/>
  <c r="G143" i="4"/>
  <c r="N141" i="4"/>
  <c r="J143" i="4"/>
  <c r="B143" i="4"/>
  <c r="M143" i="4"/>
  <c r="C144" i="4"/>
  <c r="I143" i="4"/>
  <c r="K143" i="4"/>
  <c r="L143" i="4"/>
  <c r="D143" i="4"/>
  <c r="O143" i="4" l="1"/>
  <c r="E144" i="4"/>
  <c r="F144" i="4" s="1"/>
  <c r="G144" i="4" s="1"/>
  <c r="K144" i="4"/>
  <c r="L144" i="4"/>
  <c r="D144" i="4"/>
  <c r="B144" i="4"/>
  <c r="J144" i="4"/>
  <c r="M144" i="4"/>
  <c r="C145" i="4"/>
  <c r="I144" i="4"/>
  <c r="N142" i="4"/>
  <c r="O144" i="4" l="1"/>
  <c r="H144" i="4"/>
  <c r="E145" i="4"/>
  <c r="F145" i="4" s="1"/>
  <c r="G145" i="4" s="1"/>
  <c r="N143" i="4"/>
  <c r="K145" i="4"/>
  <c r="L145" i="4"/>
  <c r="D145" i="4"/>
  <c r="B145" i="4"/>
  <c r="J145" i="4"/>
  <c r="I145" i="4"/>
  <c r="M145" i="4"/>
  <c r="C146" i="4"/>
  <c r="H145" i="4" l="1"/>
  <c r="O145" i="4"/>
  <c r="E146" i="4"/>
  <c r="F146" i="4" s="1"/>
  <c r="G146" i="4" s="1"/>
  <c r="N144" i="4"/>
  <c r="B146" i="4"/>
  <c r="K146" i="4"/>
  <c r="I146" i="4"/>
  <c r="C147" i="4"/>
  <c r="J146" i="4"/>
  <c r="M146" i="4"/>
  <c r="D146" i="4"/>
  <c r="L146" i="4"/>
  <c r="H146" i="4" l="1"/>
  <c r="N146" i="4" s="1"/>
  <c r="O146" i="4"/>
  <c r="E147" i="4"/>
  <c r="F147" i="4" s="1"/>
  <c r="G147" i="4" s="1"/>
  <c r="N145" i="4"/>
  <c r="J147" i="4"/>
  <c r="B147" i="4"/>
  <c r="K147" i="4"/>
  <c r="D147" i="4"/>
  <c r="M147" i="4"/>
  <c r="I147" i="4"/>
  <c r="C148" i="4"/>
  <c r="L147" i="4"/>
  <c r="O147" i="4" l="1"/>
  <c r="H147" i="4"/>
  <c r="E148" i="4"/>
  <c r="F148" i="4" s="1"/>
  <c r="G148" i="4" s="1"/>
  <c r="D148" i="4"/>
  <c r="L148" i="4"/>
  <c r="B148" i="4"/>
  <c r="K148" i="4"/>
  <c r="M148" i="4"/>
  <c r="I148" i="4"/>
  <c r="C149" i="4"/>
  <c r="J148" i="4"/>
  <c r="O148" i="4" l="1"/>
  <c r="H148" i="4"/>
  <c r="E149" i="4"/>
  <c r="F149" i="4" s="1"/>
  <c r="G149" i="4" s="1"/>
  <c r="N147" i="4"/>
  <c r="C150" i="4"/>
  <c r="M149" i="4"/>
  <c r="B149" i="4"/>
  <c r="J149" i="4"/>
  <c r="K149" i="4"/>
  <c r="D149" i="4"/>
  <c r="I149" i="4"/>
  <c r="L149" i="4"/>
  <c r="O149" i="4" l="1"/>
  <c r="H149" i="4"/>
  <c r="E150" i="4"/>
  <c r="F150" i="4" s="1"/>
  <c r="G150" i="4" s="1"/>
  <c r="N148" i="4"/>
  <c r="J150" i="4"/>
  <c r="M150" i="4"/>
  <c r="K150" i="4"/>
  <c r="I150" i="4"/>
  <c r="C151" i="4"/>
  <c r="E151" i="4" s="1"/>
  <c r="F151" i="4" s="1"/>
  <c r="B150" i="4"/>
  <c r="D150" i="4"/>
  <c r="L150" i="4"/>
  <c r="O150" i="4" l="1"/>
  <c r="H150" i="4"/>
  <c r="N150" i="4" s="1"/>
  <c r="H151" i="4"/>
  <c r="G151" i="4"/>
  <c r="N149" i="4"/>
  <c r="D151" i="4"/>
  <c r="I151" i="4"/>
  <c r="C152" i="4"/>
  <c r="B151" i="4"/>
  <c r="J151" i="4"/>
  <c r="K151" i="4"/>
  <c r="L151" i="4"/>
  <c r="M151" i="4"/>
  <c r="O151" i="4" l="1"/>
  <c r="E152" i="4"/>
  <c r="F152" i="4" s="1"/>
  <c r="G152" i="4" s="1"/>
  <c r="C153" i="4"/>
  <c r="E153" i="4" s="1"/>
  <c r="F153" i="4" s="1"/>
  <c r="L152" i="4"/>
  <c r="M152" i="4"/>
  <c r="I152" i="4"/>
  <c r="B152" i="4"/>
  <c r="J152" i="4"/>
  <c r="K152" i="4"/>
  <c r="D152" i="4"/>
  <c r="O152" i="4" l="1"/>
  <c r="H152" i="4"/>
  <c r="H153" i="4"/>
  <c r="G153" i="4"/>
  <c r="N151" i="4"/>
  <c r="I153" i="4"/>
  <c r="L153" i="4"/>
  <c r="C154" i="4"/>
  <c r="M153" i="4"/>
  <c r="B153" i="4"/>
  <c r="J153" i="4"/>
  <c r="K153" i="4"/>
  <c r="D153" i="4"/>
  <c r="O153" i="4" l="1"/>
  <c r="E154" i="4"/>
  <c r="F154" i="4" s="1"/>
  <c r="G154" i="4" s="1"/>
  <c r="N152" i="4"/>
  <c r="L154" i="4"/>
  <c r="M154" i="4"/>
  <c r="K154" i="4"/>
  <c r="I154" i="4"/>
  <c r="C155" i="4"/>
  <c r="B154" i="4"/>
  <c r="J154" i="4"/>
  <c r="D154" i="4"/>
  <c r="O154" i="4" l="1"/>
  <c r="H154" i="4"/>
  <c r="E155" i="4"/>
  <c r="F155" i="4" s="1"/>
  <c r="G155" i="4" s="1"/>
  <c r="N153" i="4"/>
  <c r="C156" i="4"/>
  <c r="B155" i="4"/>
  <c r="J155" i="4"/>
  <c r="K155" i="4"/>
  <c r="D155" i="4"/>
  <c r="L155" i="4"/>
  <c r="M155" i="4"/>
  <c r="I155" i="4"/>
  <c r="O155" i="4" l="1"/>
  <c r="H155" i="4"/>
  <c r="E156" i="4"/>
  <c r="F156" i="4" s="1"/>
  <c r="G156" i="4" s="1"/>
  <c r="N154" i="4"/>
  <c r="M156" i="4"/>
  <c r="I156" i="4"/>
  <c r="C157" i="4"/>
  <c r="B156" i="4"/>
  <c r="J156" i="4"/>
  <c r="K156" i="4"/>
  <c r="D156" i="4"/>
  <c r="L156" i="4"/>
  <c r="O156" i="4" l="1"/>
  <c r="H156" i="4"/>
  <c r="E157" i="4"/>
  <c r="F157" i="4" s="1"/>
  <c r="G157" i="4" s="1"/>
  <c r="N155" i="4"/>
  <c r="J157" i="4"/>
  <c r="K157" i="4"/>
  <c r="L157" i="4"/>
  <c r="C158" i="4"/>
  <c r="D157" i="4"/>
  <c r="M157" i="4"/>
  <c r="B157" i="4"/>
  <c r="I157" i="4"/>
  <c r="O157" i="4" l="1"/>
  <c r="H157" i="4"/>
  <c r="E158" i="4"/>
  <c r="F158" i="4" s="1"/>
  <c r="G158" i="4" s="1"/>
  <c r="N156" i="4"/>
  <c r="M158" i="4"/>
  <c r="K158" i="4"/>
  <c r="I158" i="4"/>
  <c r="C159" i="4"/>
  <c r="E159" i="4" s="1"/>
  <c r="F159" i="4" s="1"/>
  <c r="B158" i="4"/>
  <c r="J158" i="4"/>
  <c r="D158" i="4"/>
  <c r="L158" i="4"/>
  <c r="O158" i="4" l="1"/>
  <c r="H158" i="4"/>
  <c r="H159" i="4"/>
  <c r="G159" i="4"/>
  <c r="N157" i="4"/>
  <c r="B159" i="4"/>
  <c r="J159" i="4"/>
  <c r="K159" i="4"/>
  <c r="D159" i="4"/>
  <c r="L159" i="4"/>
  <c r="M159" i="4"/>
  <c r="I159" i="4"/>
  <c r="C160" i="4"/>
  <c r="O159" i="4" l="1"/>
  <c r="E160" i="4"/>
  <c r="F160" i="4" s="1"/>
  <c r="G160" i="4" s="1"/>
  <c r="B160" i="4"/>
  <c r="J160" i="4"/>
  <c r="K160" i="4"/>
  <c r="D160" i="4"/>
  <c r="L160" i="4"/>
  <c r="M160" i="4"/>
  <c r="I160" i="4"/>
  <c r="C161" i="4"/>
  <c r="E161" i="4" s="1"/>
  <c r="N158" i="4"/>
  <c r="O160" i="4" l="1"/>
  <c r="H160" i="4"/>
  <c r="F161" i="4"/>
  <c r="G161" i="4" s="1"/>
  <c r="C162" i="4"/>
  <c r="L161" i="4"/>
  <c r="M161" i="4"/>
  <c r="B161" i="4"/>
  <c r="J161" i="4"/>
  <c r="K161" i="4"/>
  <c r="D161" i="4"/>
  <c r="I161" i="4"/>
  <c r="N159" i="4"/>
  <c r="O161" i="4" l="1"/>
  <c r="E162" i="4"/>
  <c r="F162" i="4" s="1"/>
  <c r="G162" i="4" s="1"/>
  <c r="H161" i="4"/>
  <c r="N160" i="4"/>
  <c r="I162" i="4"/>
  <c r="C163" i="4"/>
  <c r="B162" i="4"/>
  <c r="J162" i="4"/>
  <c r="D162" i="4"/>
  <c r="L162" i="4"/>
  <c r="M162" i="4"/>
  <c r="K162" i="4"/>
  <c r="O162" i="4" l="1"/>
  <c r="E163" i="4"/>
  <c r="F163" i="4" s="1"/>
  <c r="G163" i="4" s="1"/>
  <c r="H162" i="4"/>
  <c r="N161" i="4"/>
  <c r="I163" i="4"/>
  <c r="C164" i="4"/>
  <c r="B163" i="4"/>
  <c r="J163" i="4"/>
  <c r="D163" i="4"/>
  <c r="L163" i="4"/>
  <c r="K163" i="4"/>
  <c r="M163" i="4"/>
  <c r="O163" i="4" l="1"/>
  <c r="H163" i="4"/>
  <c r="E164" i="4"/>
  <c r="F164" i="4" s="1"/>
  <c r="G164" i="4" s="1"/>
  <c r="N162" i="4"/>
  <c r="I164" i="4"/>
  <c r="C165" i="4"/>
  <c r="J164" i="4"/>
  <c r="B164" i="4"/>
  <c r="K164" i="4"/>
  <c r="D164" i="4"/>
  <c r="L164" i="4"/>
  <c r="M164" i="4"/>
  <c r="O164" i="4" l="1"/>
  <c r="H164" i="4"/>
  <c r="N164" i="4" s="1"/>
  <c r="E165" i="4"/>
  <c r="F165" i="4" s="1"/>
  <c r="G165" i="4" s="1"/>
  <c r="N163" i="4"/>
  <c r="L165" i="4"/>
  <c r="M165" i="4"/>
  <c r="B165" i="4"/>
  <c r="J165" i="4"/>
  <c r="K165" i="4"/>
  <c r="C166" i="4"/>
  <c r="D165" i="4"/>
  <c r="I165" i="4"/>
  <c r="O165" i="4" l="1"/>
  <c r="H165" i="4"/>
  <c r="E166" i="4"/>
  <c r="F166" i="4" s="1"/>
  <c r="G166" i="4" s="1"/>
  <c r="L166" i="4"/>
  <c r="B166" i="4"/>
  <c r="J166" i="4"/>
  <c r="K166" i="4"/>
  <c r="M166" i="4"/>
  <c r="I166" i="4"/>
  <c r="C167" i="4"/>
  <c r="E167" i="4" s="1"/>
  <c r="F167" i="4" s="1"/>
  <c r="D166" i="4"/>
  <c r="O166" i="4" l="1"/>
  <c r="H167" i="4"/>
  <c r="G167" i="4"/>
  <c r="H166" i="4"/>
  <c r="N166" i="4" s="1"/>
  <c r="K167" i="4"/>
  <c r="L167" i="4"/>
  <c r="M167" i="4"/>
  <c r="D167" i="4"/>
  <c r="I167" i="4"/>
  <c r="C168" i="4"/>
  <c r="B167" i="4"/>
  <c r="J167" i="4"/>
  <c r="N165" i="4"/>
  <c r="O167" i="4" l="1"/>
  <c r="E168" i="4"/>
  <c r="F168" i="4" s="1"/>
  <c r="G168" i="4" s="1"/>
  <c r="I168" i="4"/>
  <c r="J168" i="4"/>
  <c r="M168" i="4"/>
  <c r="K168" i="4"/>
  <c r="D168" i="4"/>
  <c r="L168" i="4"/>
  <c r="B168" i="4"/>
  <c r="C169" i="4"/>
  <c r="H168" i="4" l="1"/>
  <c r="O168" i="4"/>
  <c r="E169" i="4"/>
  <c r="F169" i="4" s="1"/>
  <c r="G169" i="4" s="1"/>
  <c r="N167" i="4"/>
  <c r="J169" i="4"/>
  <c r="K169" i="4"/>
  <c r="B169" i="4"/>
  <c r="L169" i="4"/>
  <c r="D169" i="4"/>
  <c r="C170" i="4"/>
  <c r="I169" i="4"/>
  <c r="M169" i="4"/>
  <c r="O169" i="4" l="1"/>
  <c r="E170" i="4"/>
  <c r="F170" i="4" s="1"/>
  <c r="G170" i="4" s="1"/>
  <c r="H169" i="4"/>
  <c r="C171" i="4"/>
  <c r="I170" i="4"/>
  <c r="J170" i="4"/>
  <c r="K170" i="4"/>
  <c r="B170" i="4"/>
  <c r="L170" i="4"/>
  <c r="M170" i="4"/>
  <c r="D170" i="4"/>
  <c r="N168" i="4"/>
  <c r="O170" i="4" l="1"/>
  <c r="E171" i="4"/>
  <c r="F171" i="4" s="1"/>
  <c r="G171" i="4" s="1"/>
  <c r="H170" i="4"/>
  <c r="N169" i="4"/>
  <c r="M171" i="4"/>
  <c r="I171" i="4"/>
  <c r="C172" i="4"/>
  <c r="B171" i="4"/>
  <c r="J171" i="4"/>
  <c r="D171" i="4"/>
  <c r="K171" i="4"/>
  <c r="L171" i="4"/>
  <c r="O171" i="4" l="1"/>
  <c r="E172" i="4"/>
  <c r="F172" i="4" s="1"/>
  <c r="G172" i="4" s="1"/>
  <c r="H171" i="4"/>
  <c r="J172" i="4"/>
  <c r="M172" i="4"/>
  <c r="B172" i="4"/>
  <c r="C173" i="4"/>
  <c r="I172" i="4"/>
  <c r="K172" i="4"/>
  <c r="D172" i="4"/>
  <c r="L172" i="4"/>
  <c r="O172" i="4" l="1"/>
  <c r="E173" i="4"/>
  <c r="F173" i="4" s="1"/>
  <c r="G173" i="4" s="1"/>
  <c r="H172" i="4"/>
  <c r="N170" i="4"/>
  <c r="N171" i="4"/>
  <c r="M173" i="4"/>
  <c r="I173" i="4"/>
  <c r="J173" i="4"/>
  <c r="K173" i="4"/>
  <c r="B173" i="4"/>
  <c r="L173" i="4"/>
  <c r="D173" i="4"/>
  <c r="C174" i="4"/>
  <c r="O173" i="4" l="1"/>
  <c r="H173" i="4"/>
  <c r="E174" i="4"/>
  <c r="F174" i="4" s="1"/>
  <c r="G174" i="4" s="1"/>
  <c r="N172" i="4"/>
  <c r="L174" i="4"/>
  <c r="M174" i="4"/>
  <c r="B174" i="4"/>
  <c r="D174" i="4"/>
  <c r="C175" i="4"/>
  <c r="I174" i="4"/>
  <c r="J174" i="4"/>
  <c r="K174" i="4"/>
  <c r="H174" i="4" l="1"/>
  <c r="O174" i="4"/>
  <c r="E175" i="4"/>
  <c r="F175" i="4" s="1"/>
  <c r="G175" i="4" s="1"/>
  <c r="N173" i="4"/>
  <c r="K175" i="4"/>
  <c r="I175" i="4"/>
  <c r="C176" i="4"/>
  <c r="B175" i="4"/>
  <c r="J175" i="4"/>
  <c r="L175" i="4"/>
  <c r="M175" i="4"/>
  <c r="D175" i="4"/>
  <c r="H175" i="4" l="1"/>
  <c r="O175" i="4"/>
  <c r="E176" i="4"/>
  <c r="F176" i="4" s="1"/>
  <c r="G176" i="4" s="1"/>
  <c r="N174" i="4"/>
  <c r="C177" i="4"/>
  <c r="K176" i="4"/>
  <c r="D176" i="4"/>
  <c r="L176" i="4"/>
  <c r="I176" i="4"/>
  <c r="J176" i="4"/>
  <c r="M176" i="4"/>
  <c r="B176" i="4"/>
  <c r="H176" i="4" l="1"/>
  <c r="O176" i="4"/>
  <c r="E177" i="4"/>
  <c r="F177" i="4" s="1"/>
  <c r="G177" i="4" s="1"/>
  <c r="N175" i="4"/>
  <c r="C178" i="4"/>
  <c r="I177" i="4"/>
  <c r="J177" i="4"/>
  <c r="K177" i="4"/>
  <c r="L177" i="4"/>
  <c r="M177" i="4"/>
  <c r="D177" i="4"/>
  <c r="B177" i="4"/>
  <c r="O177" i="4" l="1"/>
  <c r="E178" i="4"/>
  <c r="F178" i="4" s="1"/>
  <c r="G178" i="4" s="1"/>
  <c r="H177" i="4"/>
  <c r="C179" i="4"/>
  <c r="I178" i="4"/>
  <c r="J178" i="4"/>
  <c r="B178" i="4"/>
  <c r="K178" i="4"/>
  <c r="L178" i="4"/>
  <c r="D178" i="4"/>
  <c r="M178" i="4"/>
  <c r="O178" i="4" l="1"/>
  <c r="E179" i="4"/>
  <c r="F179" i="4" s="1"/>
  <c r="G179" i="4" s="1"/>
  <c r="H178" i="4"/>
  <c r="N176" i="4"/>
  <c r="N177" i="4"/>
  <c r="J179" i="4"/>
  <c r="B179" i="4"/>
  <c r="K179" i="4"/>
  <c r="L179" i="4"/>
  <c r="D179" i="4"/>
  <c r="M179" i="4"/>
  <c r="I179" i="4"/>
  <c r="C180" i="4"/>
  <c r="O179" i="4" l="1"/>
  <c r="H179" i="4"/>
  <c r="E180" i="4"/>
  <c r="F180" i="4" s="1"/>
  <c r="G180" i="4" s="1"/>
  <c r="N178" i="4"/>
  <c r="J180" i="4"/>
  <c r="B180" i="4"/>
  <c r="L180" i="4"/>
  <c r="D180" i="4"/>
  <c r="M180" i="4"/>
  <c r="K180" i="4"/>
  <c r="I180" i="4"/>
  <c r="C181" i="4"/>
  <c r="O180" i="4" l="1"/>
  <c r="H180" i="4"/>
  <c r="E181" i="4"/>
  <c r="F181" i="4" s="1"/>
  <c r="G181" i="4" s="1"/>
  <c r="N179" i="4"/>
  <c r="D181" i="4"/>
  <c r="L181" i="4"/>
  <c r="M181" i="4"/>
  <c r="C182" i="4"/>
  <c r="I181" i="4"/>
  <c r="J181" i="4"/>
  <c r="B181" i="4"/>
  <c r="K181" i="4"/>
  <c r="O181" i="4" l="1"/>
  <c r="H181" i="4"/>
  <c r="E182" i="4"/>
  <c r="F182" i="4" s="1"/>
  <c r="G182" i="4" s="1"/>
  <c r="N180" i="4"/>
  <c r="J182" i="4"/>
  <c r="B182" i="4"/>
  <c r="K182" i="4"/>
  <c r="L182" i="4"/>
  <c r="D182" i="4"/>
  <c r="M182" i="4"/>
  <c r="C183" i="4"/>
  <c r="I182" i="4"/>
  <c r="O182" i="4" l="1"/>
  <c r="E183" i="4"/>
  <c r="F183" i="4" s="1"/>
  <c r="G183" i="4" s="1"/>
  <c r="H182" i="4"/>
  <c r="N181" i="4"/>
  <c r="J183" i="4"/>
  <c r="D183" i="4"/>
  <c r="K183" i="4"/>
  <c r="L183" i="4"/>
  <c r="M183" i="4"/>
  <c r="I183" i="4"/>
  <c r="C184" i="4"/>
  <c r="B183" i="4"/>
  <c r="O183" i="4" l="1"/>
  <c r="H183" i="4"/>
  <c r="E184" i="4"/>
  <c r="F184" i="4" s="1"/>
  <c r="G184" i="4" s="1"/>
  <c r="N182" i="4"/>
  <c r="C185" i="4"/>
  <c r="B184" i="4"/>
  <c r="J184" i="4"/>
  <c r="K184" i="4"/>
  <c r="D184" i="4"/>
  <c r="I184" i="4"/>
  <c r="L184" i="4"/>
  <c r="M184" i="4"/>
  <c r="O184" i="4" l="1"/>
  <c r="E185" i="4"/>
  <c r="F185" i="4" s="1"/>
  <c r="G185" i="4" s="1"/>
  <c r="H184" i="4"/>
  <c r="N183" i="4"/>
  <c r="C186" i="4"/>
  <c r="B185" i="4"/>
  <c r="J185" i="4"/>
  <c r="K185" i="4"/>
  <c r="D185" i="4"/>
  <c r="L185" i="4"/>
  <c r="M185" i="4"/>
  <c r="I185" i="4"/>
  <c r="O185" i="4" l="1"/>
  <c r="H185" i="4"/>
  <c r="E186" i="4"/>
  <c r="F186" i="4" s="1"/>
  <c r="G186" i="4" s="1"/>
  <c r="N184" i="4"/>
  <c r="M186" i="4"/>
  <c r="B186" i="4"/>
  <c r="I186" i="4"/>
  <c r="J186" i="4"/>
  <c r="C187" i="4"/>
  <c r="K186" i="4"/>
  <c r="D186" i="4"/>
  <c r="L186" i="4"/>
  <c r="O186" i="4" l="1"/>
  <c r="H186" i="4"/>
  <c r="E187" i="4"/>
  <c r="F187" i="4" s="1"/>
  <c r="G187" i="4" s="1"/>
  <c r="M187" i="4"/>
  <c r="I187" i="4"/>
  <c r="C188" i="4"/>
  <c r="B187" i="4"/>
  <c r="J187" i="4"/>
  <c r="K187" i="4"/>
  <c r="L187" i="4"/>
  <c r="D187" i="4"/>
  <c r="O187" i="4" l="1"/>
  <c r="H187" i="4"/>
  <c r="E188" i="4"/>
  <c r="F188" i="4" s="1"/>
  <c r="G188" i="4" s="1"/>
  <c r="N185" i="4"/>
  <c r="I188" i="4"/>
  <c r="C189" i="4"/>
  <c r="B188" i="4"/>
  <c r="J188" i="4"/>
  <c r="K188" i="4"/>
  <c r="D188" i="4"/>
  <c r="L188" i="4"/>
  <c r="M188" i="4"/>
  <c r="O188" i="4" l="1"/>
  <c r="E189" i="4"/>
  <c r="F189" i="4" s="1"/>
  <c r="G189" i="4" s="1"/>
  <c r="H188" i="4"/>
  <c r="N186" i="4"/>
  <c r="N187" i="4"/>
  <c r="C190" i="4"/>
  <c r="B189" i="4"/>
  <c r="J189" i="4"/>
  <c r="K189" i="4"/>
  <c r="D189" i="4"/>
  <c r="L189" i="4"/>
  <c r="M189" i="4"/>
  <c r="I189" i="4"/>
  <c r="O189" i="4" l="1"/>
  <c r="H189" i="4"/>
  <c r="E190" i="4"/>
  <c r="F190" i="4" s="1"/>
  <c r="G190" i="4" s="1"/>
  <c r="N188" i="4"/>
  <c r="J190" i="4"/>
  <c r="C191" i="4"/>
  <c r="K190" i="4"/>
  <c r="D190" i="4"/>
  <c r="L190" i="4"/>
  <c r="M190" i="4"/>
  <c r="B190" i="4"/>
  <c r="I190" i="4"/>
  <c r="H190" i="4" l="1"/>
  <c r="O190" i="4"/>
  <c r="E191" i="4"/>
  <c r="F191" i="4" s="1"/>
  <c r="G191" i="4" s="1"/>
  <c r="N189" i="4"/>
  <c r="L191" i="4"/>
  <c r="K191" i="4"/>
  <c r="M191" i="4"/>
  <c r="I191" i="4"/>
  <c r="C192" i="4"/>
  <c r="B191" i="4"/>
  <c r="J191" i="4"/>
  <c r="D191" i="4"/>
  <c r="O191" i="4" l="1"/>
  <c r="H191" i="4"/>
  <c r="E192" i="4"/>
  <c r="F192" i="4" s="1"/>
  <c r="G192" i="4" s="1"/>
  <c r="N190" i="4"/>
  <c r="J192" i="4"/>
  <c r="K192" i="4"/>
  <c r="D192" i="4"/>
  <c r="L192" i="4"/>
  <c r="M192" i="4"/>
  <c r="I192" i="4"/>
  <c r="C193" i="4"/>
  <c r="B192" i="4"/>
  <c r="O192" i="4" l="1"/>
  <c r="E193" i="4"/>
  <c r="F193" i="4" s="1"/>
  <c r="G193" i="4" s="1"/>
  <c r="H192" i="4"/>
  <c r="I193" i="4"/>
  <c r="C194" i="4"/>
  <c r="B193" i="4"/>
  <c r="J193" i="4"/>
  <c r="K193" i="4"/>
  <c r="D193" i="4"/>
  <c r="L193" i="4"/>
  <c r="M193" i="4"/>
  <c r="O193" i="4" l="1"/>
  <c r="H193" i="4"/>
  <c r="E194" i="4"/>
  <c r="F194" i="4" s="1"/>
  <c r="G194" i="4" s="1"/>
  <c r="N191" i="4"/>
  <c r="N192" i="4"/>
  <c r="I194" i="4"/>
  <c r="J194" i="4"/>
  <c r="C195" i="4"/>
  <c r="B194" i="4"/>
  <c r="K194" i="4"/>
  <c r="D194" i="4"/>
  <c r="L194" i="4"/>
  <c r="M194" i="4"/>
  <c r="O194" i="4" l="1"/>
  <c r="H194" i="4"/>
  <c r="E195" i="4"/>
  <c r="F195" i="4" s="1"/>
  <c r="G195" i="4" s="1"/>
  <c r="N193" i="4"/>
  <c r="L195" i="4"/>
  <c r="M195" i="4"/>
  <c r="I195" i="4"/>
  <c r="C196" i="4"/>
  <c r="B195" i="4"/>
  <c r="J195" i="4"/>
  <c r="D195" i="4"/>
  <c r="K195" i="4"/>
  <c r="O195" i="4" l="1"/>
  <c r="H195" i="4"/>
  <c r="E196" i="4"/>
  <c r="F196" i="4" s="1"/>
  <c r="G196" i="4" s="1"/>
  <c r="N194" i="4"/>
  <c r="J196" i="4"/>
  <c r="K196" i="4"/>
  <c r="D196" i="4"/>
  <c r="L196" i="4"/>
  <c r="M196" i="4"/>
  <c r="I196" i="4"/>
  <c r="C197" i="4"/>
  <c r="B196" i="4"/>
  <c r="O196" i="4" l="1"/>
  <c r="H196" i="4"/>
  <c r="E197" i="4"/>
  <c r="F197" i="4" s="1"/>
  <c r="G197" i="4" s="1"/>
  <c r="J197" i="4"/>
  <c r="K197" i="4"/>
  <c r="D197" i="4"/>
  <c r="L197" i="4"/>
  <c r="I197" i="4"/>
  <c r="C198" i="4"/>
  <c r="B197" i="4"/>
  <c r="M197" i="4"/>
  <c r="O197" i="4" l="1"/>
  <c r="H197" i="4"/>
  <c r="E198" i="4"/>
  <c r="F198" i="4" s="1"/>
  <c r="G198" i="4" s="1"/>
  <c r="N195" i="4"/>
  <c r="N196" i="4"/>
  <c r="K198" i="4"/>
  <c r="D198" i="4"/>
  <c r="L198" i="4"/>
  <c r="M198" i="4"/>
  <c r="C199" i="4"/>
  <c r="B198" i="4"/>
  <c r="J198" i="4"/>
  <c r="I198" i="4"/>
  <c r="H198" i="4" l="1"/>
  <c r="O198" i="4"/>
  <c r="E199" i="4"/>
  <c r="F199" i="4" s="1"/>
  <c r="G199" i="4" s="1"/>
  <c r="N197" i="4"/>
  <c r="I199" i="4"/>
  <c r="C200" i="4"/>
  <c r="B199" i="4"/>
  <c r="J199" i="4"/>
  <c r="D199" i="4"/>
  <c r="K199" i="4"/>
  <c r="L199" i="4"/>
  <c r="M199" i="4"/>
  <c r="O199" i="4" l="1"/>
  <c r="H199" i="4"/>
  <c r="E200" i="4"/>
  <c r="F200" i="4" s="1"/>
  <c r="G200" i="4" s="1"/>
  <c r="N198" i="4"/>
  <c r="M200" i="4"/>
  <c r="I200" i="4"/>
  <c r="C201" i="4"/>
  <c r="B200" i="4"/>
  <c r="J200" i="4"/>
  <c r="K200" i="4"/>
  <c r="D200" i="4"/>
  <c r="L200" i="4"/>
  <c r="O200" i="4" l="1"/>
  <c r="H200" i="4"/>
  <c r="E201" i="4"/>
  <c r="F201" i="4" s="1"/>
  <c r="G201" i="4" s="1"/>
  <c r="N199" i="4"/>
  <c r="K201" i="4"/>
  <c r="D201" i="4"/>
  <c r="L201" i="4"/>
  <c r="M201" i="4"/>
  <c r="I201" i="4"/>
  <c r="C202" i="4"/>
  <c r="B201" i="4"/>
  <c r="J201" i="4"/>
  <c r="O201" i="4" l="1"/>
  <c r="H201" i="4"/>
  <c r="E202" i="4"/>
  <c r="F202" i="4" s="1"/>
  <c r="G202" i="4" s="1"/>
  <c r="M202" i="4"/>
  <c r="B202" i="4"/>
  <c r="I202" i="4"/>
  <c r="J202" i="4"/>
  <c r="C203" i="4"/>
  <c r="K202" i="4"/>
  <c r="D202" i="4"/>
  <c r="L202" i="4"/>
  <c r="O202" i="4" l="1"/>
  <c r="H202" i="4"/>
  <c r="E203" i="4"/>
  <c r="F203" i="4" s="1"/>
  <c r="G203" i="4" s="1"/>
  <c r="N200" i="4"/>
  <c r="N201" i="4"/>
  <c r="J203" i="4"/>
  <c r="K203" i="4"/>
  <c r="L203" i="4"/>
  <c r="D203" i="4"/>
  <c r="M203" i="4"/>
  <c r="C204" i="4"/>
  <c r="I203" i="4"/>
  <c r="B203" i="4"/>
  <c r="H203" i="4" l="1"/>
  <c r="O203" i="4"/>
  <c r="E204" i="4"/>
  <c r="F204" i="4" s="1"/>
  <c r="G204" i="4" s="1"/>
  <c r="N202" i="4"/>
  <c r="D204" i="4"/>
  <c r="L204" i="4"/>
  <c r="M204" i="4"/>
  <c r="I204" i="4"/>
  <c r="C205" i="4"/>
  <c r="B204" i="4"/>
  <c r="J204" i="4"/>
  <c r="K204" i="4"/>
  <c r="O204" i="4" l="1"/>
  <c r="H204" i="4"/>
  <c r="E205" i="4"/>
  <c r="F205" i="4" s="1"/>
  <c r="G205" i="4" s="1"/>
  <c r="N203" i="4"/>
  <c r="C206" i="4"/>
  <c r="B205" i="4"/>
  <c r="J205" i="4"/>
  <c r="K205" i="4"/>
  <c r="D205" i="4"/>
  <c r="L205" i="4"/>
  <c r="M205" i="4"/>
  <c r="I205" i="4"/>
  <c r="H205" i="4" l="1"/>
  <c r="O205" i="4"/>
  <c r="E206" i="4"/>
  <c r="F206" i="4" s="1"/>
  <c r="G206" i="4" s="1"/>
  <c r="N204" i="4"/>
  <c r="J206" i="4"/>
  <c r="C207" i="4"/>
  <c r="K206" i="4"/>
  <c r="D206" i="4"/>
  <c r="L206" i="4"/>
  <c r="M206" i="4"/>
  <c r="B206" i="4"/>
  <c r="I206" i="4"/>
  <c r="H206" i="4" l="1"/>
  <c r="O206" i="4"/>
  <c r="E207" i="4"/>
  <c r="F207" i="4" s="1"/>
  <c r="G207" i="4" s="1"/>
  <c r="N205" i="4"/>
  <c r="M207" i="4"/>
  <c r="B207" i="4"/>
  <c r="J207" i="4"/>
  <c r="D207" i="4"/>
  <c r="I207" i="4"/>
  <c r="K207" i="4"/>
  <c r="L207" i="4"/>
  <c r="C208" i="4"/>
  <c r="H207" i="4" l="1"/>
  <c r="O207" i="4"/>
  <c r="E208" i="4"/>
  <c r="F208" i="4" s="1"/>
  <c r="G208" i="4" s="1"/>
  <c r="I208" i="4"/>
  <c r="C209" i="4"/>
  <c r="D208" i="4"/>
  <c r="L208" i="4"/>
  <c r="J208" i="4"/>
  <c r="K208" i="4"/>
  <c r="M208" i="4"/>
  <c r="B208" i="4"/>
  <c r="H208" i="4" l="1"/>
  <c r="N208" i="4" s="1"/>
  <c r="O208" i="4"/>
  <c r="E209" i="4"/>
  <c r="F209" i="4" s="1"/>
  <c r="G209" i="4" s="1"/>
  <c r="N206" i="4"/>
  <c r="N207" i="4"/>
  <c r="M209" i="4"/>
  <c r="D209" i="4"/>
  <c r="I209" i="4"/>
  <c r="C210" i="4"/>
  <c r="J209" i="4"/>
  <c r="K209" i="4"/>
  <c r="B209" i="4"/>
  <c r="L209" i="4"/>
  <c r="H209" i="4" l="1"/>
  <c r="O209" i="4"/>
  <c r="E210" i="4"/>
  <c r="F210" i="4" s="1"/>
  <c r="G210" i="4" s="1"/>
  <c r="B210" i="4"/>
  <c r="I210" i="4"/>
  <c r="K210" i="4"/>
  <c r="D210" i="4"/>
  <c r="L210" i="4"/>
  <c r="M210" i="4"/>
  <c r="J210" i="4"/>
  <c r="C211" i="4"/>
  <c r="H210" i="4" l="1"/>
  <c r="N210" i="4" s="1"/>
  <c r="O210" i="4"/>
  <c r="E211" i="4"/>
  <c r="F211" i="4" s="1"/>
  <c r="G211" i="4" s="1"/>
  <c r="N209" i="4"/>
  <c r="I211" i="4"/>
  <c r="M211" i="4"/>
  <c r="B211" i="4"/>
  <c r="J211" i="4"/>
  <c r="L211" i="4"/>
  <c r="C212" i="4"/>
  <c r="D211" i="4"/>
  <c r="K211" i="4"/>
  <c r="O211" i="4" l="1"/>
  <c r="H211" i="4"/>
  <c r="E212" i="4"/>
  <c r="F212" i="4" s="1"/>
  <c r="G212" i="4" s="1"/>
  <c r="B212" i="4"/>
  <c r="C213" i="4"/>
  <c r="J212" i="4"/>
  <c r="I212" i="4"/>
  <c r="D212" i="4"/>
  <c r="L212" i="4"/>
  <c r="K212" i="4"/>
  <c r="M212" i="4"/>
  <c r="H212" i="4" l="1"/>
  <c r="O212" i="4"/>
  <c r="E213" i="4"/>
  <c r="F213" i="4" s="1"/>
  <c r="G213" i="4" s="1"/>
  <c r="M213" i="4"/>
  <c r="D213" i="4"/>
  <c r="I213" i="4"/>
  <c r="C214" i="4"/>
  <c r="B213" i="4"/>
  <c r="J213" i="4"/>
  <c r="K213" i="4"/>
  <c r="L213" i="4"/>
  <c r="N211" i="4"/>
  <c r="O213" i="4" l="1"/>
  <c r="H213" i="4"/>
  <c r="E214" i="4"/>
  <c r="F214" i="4" s="1"/>
  <c r="G214" i="4" s="1"/>
  <c r="N212" i="4"/>
  <c r="L214" i="4"/>
  <c r="I214" i="4"/>
  <c r="J214" i="4"/>
  <c r="M214" i="4"/>
  <c r="B214" i="4"/>
  <c r="K214" i="4"/>
  <c r="D214" i="4"/>
  <c r="C215" i="4"/>
  <c r="O214" i="4" l="1"/>
  <c r="H214" i="4"/>
  <c r="E215" i="4"/>
  <c r="F215" i="4" s="1"/>
  <c r="G215" i="4" s="1"/>
  <c r="N213" i="4"/>
  <c r="M215" i="4"/>
  <c r="C216" i="4"/>
  <c r="I215" i="4"/>
  <c r="J215" i="4"/>
  <c r="K215" i="4"/>
  <c r="B215" i="4"/>
  <c r="L215" i="4"/>
  <c r="D215" i="4"/>
  <c r="O215" i="4" l="1"/>
  <c r="H215" i="4"/>
  <c r="N215" i="4" s="1"/>
  <c r="E216" i="4"/>
  <c r="F216" i="4" s="1"/>
  <c r="G216" i="4" s="1"/>
  <c r="N214" i="4"/>
  <c r="L216" i="4"/>
  <c r="K216" i="4"/>
  <c r="M216" i="4"/>
  <c r="D216" i="4"/>
  <c r="C217" i="4"/>
  <c r="I216" i="4"/>
  <c r="J216" i="4"/>
  <c r="B216" i="4"/>
  <c r="O216" i="4" l="1"/>
  <c r="H216" i="4"/>
  <c r="E217" i="4"/>
  <c r="F217" i="4" s="1"/>
  <c r="G217" i="4" s="1"/>
  <c r="I217" i="4"/>
  <c r="C218" i="4"/>
  <c r="B217" i="4"/>
  <c r="J217" i="4"/>
  <c r="K217" i="4"/>
  <c r="L217" i="4"/>
  <c r="M217" i="4"/>
  <c r="D217" i="4"/>
  <c r="H217" i="4" l="1"/>
  <c r="O217" i="4"/>
  <c r="E218" i="4"/>
  <c r="F218" i="4" s="1"/>
  <c r="G218" i="4" s="1"/>
  <c r="N216" i="4"/>
  <c r="K218" i="4"/>
  <c r="D218" i="4"/>
  <c r="L218" i="4"/>
  <c r="C219" i="4"/>
  <c r="I218" i="4"/>
  <c r="J218" i="4"/>
  <c r="M218" i="4"/>
  <c r="B218" i="4"/>
  <c r="H218" i="4" l="1"/>
  <c r="O218" i="4"/>
  <c r="E219" i="4"/>
  <c r="F219" i="4" s="1"/>
  <c r="G219" i="4" s="1"/>
  <c r="N217" i="4"/>
  <c r="D219" i="4"/>
  <c r="C220" i="4"/>
  <c r="I219" i="4"/>
  <c r="J219" i="4"/>
  <c r="B219" i="4"/>
  <c r="L219" i="4"/>
  <c r="K219" i="4"/>
  <c r="M219" i="4"/>
  <c r="H219" i="4" l="1"/>
  <c r="O219" i="4"/>
  <c r="E220" i="4"/>
  <c r="F220" i="4" s="1"/>
  <c r="G220" i="4" s="1"/>
  <c r="N218" i="4"/>
  <c r="J220" i="4"/>
  <c r="I220" i="4"/>
  <c r="K220" i="4"/>
  <c r="B220" i="4"/>
  <c r="L220" i="4"/>
  <c r="M220" i="4"/>
  <c r="D220" i="4"/>
  <c r="C221" i="4"/>
  <c r="H220" i="4" l="1"/>
  <c r="O220" i="4"/>
  <c r="E221" i="4"/>
  <c r="F221" i="4" s="1"/>
  <c r="G221" i="4" s="1"/>
  <c r="N219" i="4"/>
  <c r="J221" i="4"/>
  <c r="K221" i="4"/>
  <c r="L221" i="4"/>
  <c r="M221" i="4"/>
  <c r="D221" i="4"/>
  <c r="I221" i="4"/>
  <c r="C222" i="4"/>
  <c r="B221" i="4"/>
  <c r="H221" i="4" l="1"/>
  <c r="O221" i="4"/>
  <c r="E222" i="4"/>
  <c r="F222" i="4" s="1"/>
  <c r="G222" i="4" s="1"/>
  <c r="N220" i="4"/>
  <c r="C223" i="4"/>
  <c r="I222" i="4"/>
  <c r="J222" i="4"/>
  <c r="B222" i="4"/>
  <c r="M222" i="4"/>
  <c r="K222" i="4"/>
  <c r="D222" i="4"/>
  <c r="L222" i="4"/>
  <c r="H222" i="4" l="1"/>
  <c r="O222" i="4"/>
  <c r="E223" i="4"/>
  <c r="F223" i="4" s="1"/>
  <c r="G223" i="4" s="1"/>
  <c r="N221" i="4"/>
  <c r="M223" i="4"/>
  <c r="K223" i="4"/>
  <c r="B223" i="4"/>
  <c r="L223" i="4"/>
  <c r="D223" i="4"/>
  <c r="C224" i="4"/>
  <c r="J223" i="4"/>
  <c r="I223" i="4"/>
  <c r="O223" i="4" l="1"/>
  <c r="H223" i="4"/>
  <c r="E224" i="4"/>
  <c r="F224" i="4" s="1"/>
  <c r="G224" i="4" s="1"/>
  <c r="N222" i="4"/>
  <c r="K224" i="4"/>
  <c r="B224" i="4"/>
  <c r="L224" i="4"/>
  <c r="M224" i="4"/>
  <c r="D224" i="4"/>
  <c r="I224" i="4"/>
  <c r="J224" i="4"/>
  <c r="C225" i="4"/>
  <c r="O224" i="4" l="1"/>
  <c r="E225" i="4"/>
  <c r="F225" i="4" s="1"/>
  <c r="G225" i="4" s="1"/>
  <c r="H224" i="4"/>
  <c r="N223" i="4"/>
  <c r="M225" i="4"/>
  <c r="L225" i="4"/>
  <c r="I225" i="4"/>
  <c r="C226" i="4"/>
  <c r="B225" i="4"/>
  <c r="J225" i="4"/>
  <c r="K225" i="4"/>
  <c r="D225" i="4"/>
  <c r="O225" i="4" l="1"/>
  <c r="E226" i="4"/>
  <c r="F226" i="4" s="1"/>
  <c r="G226" i="4" s="1"/>
  <c r="H225" i="4"/>
  <c r="N224" i="4"/>
  <c r="M226" i="4"/>
  <c r="B226" i="4"/>
  <c r="C227" i="4"/>
  <c r="J226" i="4"/>
  <c r="I226" i="4"/>
  <c r="K226" i="4"/>
  <c r="D226" i="4"/>
  <c r="L226" i="4"/>
  <c r="O226" i="4" l="1"/>
  <c r="H226" i="4"/>
  <c r="E227" i="4"/>
  <c r="F227" i="4" s="1"/>
  <c r="G227" i="4" s="1"/>
  <c r="N225" i="4"/>
  <c r="J227" i="4"/>
  <c r="K227" i="4"/>
  <c r="B227" i="4"/>
  <c r="L227" i="4"/>
  <c r="D227" i="4"/>
  <c r="M227" i="4"/>
  <c r="I227" i="4"/>
  <c r="C228" i="4"/>
  <c r="O227" i="4" l="1"/>
  <c r="H227" i="4"/>
  <c r="E228" i="4"/>
  <c r="F228" i="4" s="1"/>
  <c r="G228" i="4" s="1"/>
  <c r="C229" i="4"/>
  <c r="I228" i="4"/>
  <c r="J228" i="4"/>
  <c r="K228" i="4"/>
  <c r="D228" i="4"/>
  <c r="M228" i="4"/>
  <c r="B228" i="4"/>
  <c r="L228" i="4"/>
  <c r="H228" i="4" l="1"/>
  <c r="O228" i="4"/>
  <c r="E229" i="4"/>
  <c r="F229" i="4" s="1"/>
  <c r="G229" i="4" s="1"/>
  <c r="N226" i="4"/>
  <c r="N227" i="4"/>
  <c r="L229" i="4"/>
  <c r="K229" i="4"/>
  <c r="I229" i="4"/>
  <c r="C230" i="4"/>
  <c r="B229" i="4"/>
  <c r="J229" i="4"/>
  <c r="M229" i="4"/>
  <c r="D229" i="4"/>
  <c r="O229" i="4" l="1"/>
  <c r="E230" i="4"/>
  <c r="F230" i="4" s="1"/>
  <c r="G230" i="4" s="1"/>
  <c r="H229" i="4"/>
  <c r="N228" i="4"/>
  <c r="C231" i="4"/>
  <c r="K230" i="4"/>
  <c r="D230" i="4"/>
  <c r="L230" i="4"/>
  <c r="I230" i="4"/>
  <c r="J230" i="4"/>
  <c r="M230" i="4"/>
  <c r="B230" i="4"/>
  <c r="O230" i="4" l="1"/>
  <c r="E231" i="4"/>
  <c r="F231" i="4" s="1"/>
  <c r="G231" i="4" s="1"/>
  <c r="H230" i="4"/>
  <c r="I231" i="4"/>
  <c r="J231" i="4"/>
  <c r="K231" i="4"/>
  <c r="D231" i="4"/>
  <c r="B231" i="4"/>
  <c r="M231" i="4"/>
  <c r="C232" i="4"/>
  <c r="L231" i="4"/>
  <c r="H231" i="4" l="1"/>
  <c r="O231" i="4"/>
  <c r="E232" i="4"/>
  <c r="F232" i="4" s="1"/>
  <c r="G232" i="4" s="1"/>
  <c r="N229" i="4"/>
  <c r="C233" i="4"/>
  <c r="B232" i="4"/>
  <c r="L232" i="4"/>
  <c r="I232" i="4"/>
  <c r="J232" i="4"/>
  <c r="K232" i="4"/>
  <c r="D232" i="4"/>
  <c r="M232" i="4"/>
  <c r="O232" i="4" l="1"/>
  <c r="E233" i="4"/>
  <c r="F233" i="4" s="1"/>
  <c r="G233" i="4" s="1"/>
  <c r="H232" i="4"/>
  <c r="N230" i="4"/>
  <c r="I233" i="4"/>
  <c r="C234" i="4"/>
  <c r="B233" i="4"/>
  <c r="J233" i="4"/>
  <c r="K233" i="4"/>
  <c r="L233" i="4"/>
  <c r="M233" i="4"/>
  <c r="D233" i="4"/>
  <c r="O233" i="4" l="1"/>
  <c r="E234" i="4"/>
  <c r="F234" i="4" s="1"/>
  <c r="G234" i="4" s="1"/>
  <c r="H233" i="4"/>
  <c r="N231" i="4"/>
  <c r="N232" i="4"/>
  <c r="C235" i="4"/>
  <c r="I234" i="4"/>
  <c r="B234" i="4"/>
  <c r="D234" i="4"/>
  <c r="K234" i="4"/>
  <c r="J234" i="4"/>
  <c r="L234" i="4"/>
  <c r="M234" i="4"/>
  <c r="O234" i="4" l="1"/>
  <c r="E235" i="4"/>
  <c r="F235" i="4" s="1"/>
  <c r="G235" i="4" s="1"/>
  <c r="H234" i="4"/>
  <c r="N233" i="4"/>
  <c r="J235" i="4"/>
  <c r="B235" i="4"/>
  <c r="K235" i="4"/>
  <c r="L235" i="4"/>
  <c r="D235" i="4"/>
  <c r="I235" i="4"/>
  <c r="C236" i="4"/>
  <c r="M235" i="4"/>
  <c r="O235" i="4" l="1"/>
  <c r="H235" i="4"/>
  <c r="E236" i="4"/>
  <c r="F236" i="4" s="1"/>
  <c r="G236" i="4" s="1"/>
  <c r="L236" i="4"/>
  <c r="C237" i="4"/>
  <c r="J236" i="4"/>
  <c r="K236" i="4"/>
  <c r="I236" i="4"/>
  <c r="D236" i="4"/>
  <c r="M236" i="4"/>
  <c r="B236" i="4"/>
  <c r="H236" i="4" l="1"/>
  <c r="O236" i="4"/>
  <c r="E237" i="4"/>
  <c r="F237" i="4" s="1"/>
  <c r="G237" i="4" s="1"/>
  <c r="N234" i="4"/>
  <c r="N235" i="4"/>
  <c r="I237" i="4"/>
  <c r="J237" i="4"/>
  <c r="B237" i="4"/>
  <c r="K237" i="4"/>
  <c r="L237" i="4"/>
  <c r="M237" i="4"/>
  <c r="D237" i="4"/>
  <c r="C238" i="4"/>
  <c r="O237" i="4" l="1"/>
  <c r="H237" i="4"/>
  <c r="E238" i="4"/>
  <c r="F238" i="4" s="1"/>
  <c r="G238" i="4" s="1"/>
  <c r="N236" i="4"/>
  <c r="K238" i="4"/>
  <c r="D238" i="4"/>
  <c r="M238" i="4"/>
  <c r="B238" i="4"/>
  <c r="I238" i="4"/>
  <c r="J238" i="4"/>
  <c r="L238" i="4"/>
  <c r="C239" i="4"/>
  <c r="O238" i="4" l="1"/>
  <c r="E239" i="4"/>
  <c r="F239" i="4" s="1"/>
  <c r="G239" i="4" s="1"/>
  <c r="H238" i="4"/>
  <c r="N237" i="4"/>
  <c r="M239" i="4"/>
  <c r="I239" i="4"/>
  <c r="J239" i="4"/>
  <c r="B239" i="4"/>
  <c r="K239" i="4"/>
  <c r="C240" i="4"/>
  <c r="D239" i="4"/>
  <c r="L239" i="4"/>
  <c r="O239" i="4" l="1"/>
  <c r="H239" i="4"/>
  <c r="E240" i="4"/>
  <c r="F240" i="4" s="1"/>
  <c r="G240" i="4" s="1"/>
  <c r="N238" i="4"/>
  <c r="J240" i="4"/>
  <c r="D240" i="4"/>
  <c r="L240" i="4"/>
  <c r="M240" i="4"/>
  <c r="K240" i="4"/>
  <c r="C241" i="4"/>
  <c r="B240" i="4"/>
  <c r="I240" i="4"/>
  <c r="O240" i="4" l="1"/>
  <c r="H240" i="4"/>
  <c r="E241" i="4"/>
  <c r="F241" i="4" s="1"/>
  <c r="G241" i="4" s="1"/>
  <c r="N239" i="4"/>
  <c r="I241" i="4"/>
  <c r="J241" i="4"/>
  <c r="K241" i="4"/>
  <c r="L241" i="4"/>
  <c r="B241" i="4"/>
  <c r="M241" i="4"/>
  <c r="D241" i="4"/>
  <c r="C242" i="4"/>
  <c r="H241" i="4" l="1"/>
  <c r="O241" i="4"/>
  <c r="E242" i="4"/>
  <c r="F242" i="4" s="1"/>
  <c r="G242" i="4" s="1"/>
  <c r="N240" i="4"/>
  <c r="J242" i="4"/>
  <c r="K242" i="4"/>
  <c r="L242" i="4"/>
  <c r="M242" i="4"/>
  <c r="D242" i="4"/>
  <c r="I242" i="4"/>
  <c r="C243" i="4"/>
  <c r="B242" i="4"/>
  <c r="H242" i="4" l="1"/>
  <c r="O242" i="4"/>
  <c r="E243" i="4"/>
  <c r="F243" i="4" s="1"/>
  <c r="G243" i="4" s="1"/>
  <c r="N241" i="4"/>
  <c r="B243" i="4"/>
  <c r="J243" i="4"/>
  <c r="K243" i="4"/>
  <c r="D243" i="4"/>
  <c r="L243" i="4"/>
  <c r="I243" i="4"/>
  <c r="C244" i="4"/>
  <c r="M243" i="4"/>
  <c r="O243" i="4" l="1"/>
  <c r="H243" i="4"/>
  <c r="E244" i="4"/>
  <c r="F244" i="4" s="1"/>
  <c r="G244" i="4" s="1"/>
  <c r="N242" i="4"/>
  <c r="J244" i="4"/>
  <c r="C245" i="4"/>
  <c r="B244" i="4"/>
  <c r="D244" i="4"/>
  <c r="L244" i="4"/>
  <c r="M244" i="4"/>
  <c r="K244" i="4"/>
  <c r="I244" i="4"/>
  <c r="O244" i="4" l="1"/>
  <c r="H244" i="4"/>
  <c r="E245" i="4"/>
  <c r="F245" i="4" s="1"/>
  <c r="G245" i="4" s="1"/>
  <c r="M245" i="4"/>
  <c r="K245" i="4"/>
  <c r="L245" i="4"/>
  <c r="B245" i="4"/>
  <c r="C246" i="4"/>
  <c r="D245" i="4"/>
  <c r="J245" i="4"/>
  <c r="I245" i="4"/>
  <c r="O245" i="4" l="1"/>
  <c r="H245" i="4"/>
  <c r="E246" i="4"/>
  <c r="F246" i="4" s="1"/>
  <c r="G246" i="4" s="1"/>
  <c r="N243" i="4"/>
  <c r="N244" i="4"/>
  <c r="B246" i="4"/>
  <c r="M246" i="4"/>
  <c r="D246" i="4"/>
  <c r="J246" i="4"/>
  <c r="K246" i="4"/>
  <c r="I246" i="4"/>
  <c r="C247" i="4"/>
  <c r="L246" i="4"/>
  <c r="O246" i="4" l="1"/>
  <c r="H246" i="4"/>
  <c r="E247" i="4"/>
  <c r="F247" i="4" s="1"/>
  <c r="G247" i="4" s="1"/>
  <c r="N245" i="4"/>
  <c r="I247" i="4"/>
  <c r="C248" i="4"/>
  <c r="L247" i="4"/>
  <c r="M247" i="4"/>
  <c r="D247" i="4"/>
  <c r="B247" i="4"/>
  <c r="J247" i="4"/>
  <c r="K247" i="4"/>
  <c r="O247" i="4" l="1"/>
  <c r="H247" i="4"/>
  <c r="E248" i="4"/>
  <c r="F248" i="4" s="1"/>
  <c r="G248" i="4" s="1"/>
  <c r="N246" i="4"/>
  <c r="I248" i="4"/>
  <c r="J248" i="4"/>
  <c r="B248" i="4"/>
  <c r="C249" i="4"/>
  <c r="D248" i="4"/>
  <c r="L248" i="4"/>
  <c r="M248" i="4"/>
  <c r="K248" i="4"/>
  <c r="O248" i="4" l="1"/>
  <c r="E249" i="4"/>
  <c r="F249" i="4" s="1"/>
  <c r="G249" i="4" s="1"/>
  <c r="H248" i="4"/>
  <c r="N247" i="4"/>
  <c r="I249" i="4"/>
  <c r="J249" i="4"/>
  <c r="K249" i="4"/>
  <c r="L249" i="4"/>
  <c r="B249" i="4"/>
  <c r="D249" i="4"/>
  <c r="C250" i="4"/>
  <c r="M249" i="4"/>
  <c r="O249" i="4" l="1"/>
  <c r="H249" i="4"/>
  <c r="E250" i="4"/>
  <c r="F250" i="4" s="1"/>
  <c r="G250" i="4" s="1"/>
  <c r="N248" i="4"/>
  <c r="C251" i="4"/>
  <c r="J250" i="4"/>
  <c r="K250" i="4"/>
  <c r="L250" i="4"/>
  <c r="I250" i="4"/>
  <c r="B250" i="4"/>
  <c r="M250" i="4"/>
  <c r="D250" i="4"/>
  <c r="H250" i="4" l="1"/>
  <c r="O250" i="4"/>
  <c r="E251" i="4"/>
  <c r="F251" i="4" s="1"/>
  <c r="G251" i="4" s="1"/>
  <c r="C252" i="4"/>
  <c r="L251" i="4"/>
  <c r="M251" i="4"/>
  <c r="D251" i="4"/>
  <c r="B251" i="4"/>
  <c r="J251" i="4"/>
  <c r="K251" i="4"/>
  <c r="I251" i="4"/>
  <c r="O251" i="4" l="1"/>
  <c r="H251" i="4"/>
  <c r="E252" i="4"/>
  <c r="F252" i="4" s="1"/>
  <c r="G252" i="4" s="1"/>
  <c r="N249" i="4"/>
  <c r="D252" i="4"/>
  <c r="L252" i="4"/>
  <c r="M252" i="4"/>
  <c r="B252" i="4"/>
  <c r="C253" i="4"/>
  <c r="I252" i="4"/>
  <c r="J252" i="4"/>
  <c r="K252" i="4"/>
  <c r="O252" i="4" l="1"/>
  <c r="H252" i="4"/>
  <c r="E253" i="4"/>
  <c r="F253" i="4" s="1"/>
  <c r="G253" i="4" s="1"/>
  <c r="N250" i="4"/>
  <c r="N251" i="4"/>
  <c r="C254" i="4"/>
  <c r="J253" i="4"/>
  <c r="I253" i="4"/>
  <c r="K253" i="4"/>
  <c r="B253" i="4"/>
  <c r="L253" i="4"/>
  <c r="M253" i="4"/>
  <c r="D253" i="4"/>
  <c r="O253" i="4" l="1"/>
  <c r="H253" i="4"/>
  <c r="E254" i="4"/>
  <c r="F254" i="4" s="1"/>
  <c r="G254" i="4" s="1"/>
  <c r="L254" i="4"/>
  <c r="M254" i="4"/>
  <c r="D254" i="4"/>
  <c r="I254" i="4"/>
  <c r="C255" i="4"/>
  <c r="J254" i="4"/>
  <c r="K254" i="4"/>
  <c r="B254" i="4"/>
  <c r="H254" i="4" l="1"/>
  <c r="O254" i="4"/>
  <c r="E255" i="4"/>
  <c r="F255" i="4" s="1"/>
  <c r="G255" i="4" s="1"/>
  <c r="N252" i="4"/>
  <c r="N253" i="4"/>
  <c r="J255" i="4"/>
  <c r="K255" i="4"/>
  <c r="C256" i="4"/>
  <c r="I255" i="4"/>
  <c r="L255" i="4"/>
  <c r="D255" i="4"/>
  <c r="M255" i="4"/>
  <c r="B255" i="4"/>
  <c r="O255" i="4" l="1"/>
  <c r="H255" i="4"/>
  <c r="E256" i="4"/>
  <c r="F256" i="4" s="1"/>
  <c r="G256" i="4" s="1"/>
  <c r="N254" i="4"/>
  <c r="J256" i="4"/>
  <c r="I256" i="4"/>
  <c r="D256" i="4"/>
  <c r="L256" i="4"/>
  <c r="M256" i="4"/>
  <c r="K256" i="4"/>
  <c r="B256" i="4"/>
  <c r="C257" i="4"/>
  <c r="O256" i="4" l="1"/>
  <c r="E257" i="4"/>
  <c r="F257" i="4" s="1"/>
  <c r="G257" i="4" s="1"/>
  <c r="H256" i="4"/>
  <c r="I257" i="4"/>
  <c r="J257" i="4"/>
  <c r="K257" i="4"/>
  <c r="B257" i="4"/>
  <c r="D257" i="4"/>
  <c r="L257" i="4"/>
  <c r="M257" i="4"/>
  <c r="C258" i="4"/>
  <c r="H257" i="4" l="1"/>
  <c r="O257" i="4"/>
  <c r="E258" i="4"/>
  <c r="F258" i="4" s="1"/>
  <c r="G258" i="4" s="1"/>
  <c r="N255" i="4"/>
  <c r="B258" i="4"/>
  <c r="L258" i="4"/>
  <c r="D258" i="4"/>
  <c r="M258" i="4"/>
  <c r="I258" i="4"/>
  <c r="C259" i="4"/>
  <c r="J258" i="4"/>
  <c r="K258" i="4"/>
  <c r="H258" i="4" l="1"/>
  <c r="O258" i="4"/>
  <c r="E259" i="4"/>
  <c r="F259" i="4" s="1"/>
  <c r="G259" i="4" s="1"/>
  <c r="N256" i="4"/>
  <c r="J259" i="4"/>
  <c r="K259" i="4"/>
  <c r="M259" i="4"/>
  <c r="D259" i="4"/>
  <c r="C260" i="4"/>
  <c r="E260" i="4" s="1"/>
  <c r="L259" i="4"/>
  <c r="I259" i="4"/>
  <c r="B259" i="4"/>
  <c r="H259" i="4" l="1"/>
  <c r="O259" i="4"/>
  <c r="F260" i="4"/>
  <c r="G260" i="4" s="1"/>
  <c r="N257" i="4"/>
  <c r="N258" i="4"/>
  <c r="M260" i="4"/>
  <c r="I260" i="4"/>
  <c r="J260" i="4"/>
  <c r="K260" i="4"/>
  <c r="D260" i="4"/>
  <c r="L260" i="4"/>
  <c r="B260" i="4"/>
  <c r="C261" i="4"/>
  <c r="O260" i="4" l="1"/>
  <c r="E261" i="4"/>
  <c r="F261" i="4" s="1"/>
  <c r="G261" i="4" s="1"/>
  <c r="H260" i="4"/>
  <c r="K261" i="4"/>
  <c r="B261" i="4"/>
  <c r="L261" i="4"/>
  <c r="D261" i="4"/>
  <c r="M261" i="4"/>
  <c r="C262" i="4"/>
  <c r="I261" i="4"/>
  <c r="J261" i="4"/>
  <c r="O261" i="4" l="1"/>
  <c r="H261" i="4"/>
  <c r="E262" i="4"/>
  <c r="F262" i="4" s="1"/>
  <c r="G262" i="4" s="1"/>
  <c r="N259" i="4"/>
  <c r="N260" i="4"/>
  <c r="I262" i="4"/>
  <c r="C263" i="4"/>
  <c r="M262" i="4"/>
  <c r="D262" i="4"/>
  <c r="J262" i="4"/>
  <c r="B262" i="4"/>
  <c r="L262" i="4"/>
  <c r="K262" i="4"/>
  <c r="H262" i="4" l="1"/>
  <c r="O262" i="4"/>
  <c r="E263" i="4"/>
  <c r="F263" i="4" s="1"/>
  <c r="G263" i="4" s="1"/>
  <c r="N261" i="4"/>
  <c r="M263" i="4"/>
  <c r="D263" i="4"/>
  <c r="C264" i="4"/>
  <c r="J263" i="4"/>
  <c r="K263" i="4"/>
  <c r="B263" i="4"/>
  <c r="I263" i="4"/>
  <c r="L263" i="4"/>
  <c r="H263" i="4" l="1"/>
  <c r="O263" i="4"/>
  <c r="E264" i="4"/>
  <c r="F264" i="4" s="1"/>
  <c r="G264" i="4" s="1"/>
  <c r="N262" i="4"/>
  <c r="C265" i="4"/>
  <c r="I264" i="4"/>
  <c r="J264" i="4"/>
  <c r="B264" i="4"/>
  <c r="K264" i="4"/>
  <c r="D264" i="4"/>
  <c r="L264" i="4"/>
  <c r="M264" i="4"/>
  <c r="O264" i="4" l="1"/>
  <c r="E265" i="4"/>
  <c r="F265" i="4" s="1"/>
  <c r="G265" i="4" s="1"/>
  <c r="H264" i="4"/>
  <c r="I265" i="4"/>
  <c r="C266" i="4"/>
  <c r="J265" i="4"/>
  <c r="B265" i="4"/>
  <c r="K265" i="4"/>
  <c r="L265" i="4"/>
  <c r="D265" i="4"/>
  <c r="M265" i="4"/>
  <c r="O265" i="4" l="1"/>
  <c r="H265" i="4"/>
  <c r="E266" i="4"/>
  <c r="F266" i="4" s="1"/>
  <c r="G266" i="4" s="1"/>
  <c r="N263" i="4"/>
  <c r="L266" i="4"/>
  <c r="C267" i="4"/>
  <c r="I266" i="4"/>
  <c r="J266" i="4"/>
  <c r="D266" i="4"/>
  <c r="B266" i="4"/>
  <c r="K266" i="4"/>
  <c r="M266" i="4"/>
  <c r="O266" i="4" l="1"/>
  <c r="H266" i="4"/>
  <c r="E267" i="4"/>
  <c r="F267" i="4" s="1"/>
  <c r="G267" i="4" s="1"/>
  <c r="N264" i="4"/>
  <c r="B267" i="4"/>
  <c r="J267" i="4"/>
  <c r="I267" i="4"/>
  <c r="K267" i="4"/>
  <c r="L267" i="4"/>
  <c r="D267" i="4"/>
  <c r="M267" i="4"/>
  <c r="C268" i="4"/>
  <c r="O267" i="4" l="1"/>
  <c r="H267" i="4"/>
  <c r="E268" i="4"/>
  <c r="F268" i="4" s="1"/>
  <c r="G268" i="4" s="1"/>
  <c r="N265" i="4"/>
  <c r="N266" i="4"/>
  <c r="M268" i="4"/>
  <c r="B268" i="4"/>
  <c r="K268" i="4"/>
  <c r="D268" i="4"/>
  <c r="L268" i="4"/>
  <c r="C269" i="4"/>
  <c r="I268" i="4"/>
  <c r="J268" i="4"/>
  <c r="O268" i="4" l="1"/>
  <c r="E269" i="4"/>
  <c r="F269" i="4" s="1"/>
  <c r="G269" i="4" s="1"/>
  <c r="H268" i="4"/>
  <c r="B269" i="4"/>
  <c r="J269" i="4"/>
  <c r="K269" i="4"/>
  <c r="D269" i="4"/>
  <c r="L269" i="4"/>
  <c r="M269" i="4"/>
  <c r="I269" i="4"/>
  <c r="C270" i="4"/>
  <c r="O269" i="4" l="1"/>
  <c r="H269" i="4"/>
  <c r="E270" i="4"/>
  <c r="F270" i="4" s="1"/>
  <c r="G270" i="4" s="1"/>
  <c r="N267" i="4"/>
  <c r="N268" i="4"/>
  <c r="C271" i="4"/>
  <c r="B270" i="4"/>
  <c r="J270" i="4"/>
  <c r="K270" i="4"/>
  <c r="D270" i="4"/>
  <c r="L270" i="4"/>
  <c r="M270" i="4"/>
  <c r="I270" i="4"/>
  <c r="O270" i="4" l="1"/>
  <c r="E271" i="4"/>
  <c r="F271" i="4" s="1"/>
  <c r="G271" i="4" s="1"/>
  <c r="H270" i="4"/>
  <c r="N269" i="4"/>
  <c r="B271" i="4"/>
  <c r="J271" i="4"/>
  <c r="D271" i="4"/>
  <c r="L271" i="4"/>
  <c r="M271" i="4"/>
  <c r="I271" i="4"/>
  <c r="C272" i="4"/>
  <c r="K271" i="4"/>
  <c r="O271" i="4" l="1"/>
  <c r="E272" i="4"/>
  <c r="F272" i="4" s="1"/>
  <c r="G272" i="4" s="1"/>
  <c r="H271" i="4"/>
  <c r="J272" i="4"/>
  <c r="K272" i="4"/>
  <c r="M272" i="4"/>
  <c r="L272" i="4"/>
  <c r="D272" i="4"/>
  <c r="I272" i="4"/>
  <c r="C273" i="4"/>
  <c r="B272" i="4"/>
  <c r="H272" i="4" l="1"/>
  <c r="O272" i="4"/>
  <c r="E273" i="4"/>
  <c r="F273" i="4" s="1"/>
  <c r="G273" i="4" s="1"/>
  <c r="N270" i="4"/>
  <c r="I273" i="4"/>
  <c r="C274" i="4"/>
  <c r="B273" i="4"/>
  <c r="J273" i="4"/>
  <c r="K273" i="4"/>
  <c r="D273" i="4"/>
  <c r="L273" i="4"/>
  <c r="M273" i="4"/>
  <c r="O273" i="4" l="1"/>
  <c r="H273" i="4"/>
  <c r="E274" i="4"/>
  <c r="F274" i="4" s="1"/>
  <c r="G274" i="4" s="1"/>
  <c r="N271" i="4"/>
  <c r="N272" i="4"/>
  <c r="M274" i="4"/>
  <c r="I274" i="4"/>
  <c r="C275" i="4"/>
  <c r="B274" i="4"/>
  <c r="J274" i="4"/>
  <c r="K274" i="4"/>
  <c r="D274" i="4"/>
  <c r="L274" i="4"/>
  <c r="O274" i="4" l="1"/>
  <c r="H274" i="4"/>
  <c r="E275" i="4"/>
  <c r="F275" i="4" s="1"/>
  <c r="G275" i="4" s="1"/>
  <c r="N273" i="4"/>
  <c r="B275" i="4"/>
  <c r="J275" i="4"/>
  <c r="D275" i="4"/>
  <c r="L275" i="4"/>
  <c r="M275" i="4"/>
  <c r="I275" i="4"/>
  <c r="C276" i="4"/>
  <c r="K275" i="4"/>
  <c r="H275" i="4" l="1"/>
  <c r="O275" i="4"/>
  <c r="E276" i="4"/>
  <c r="F276" i="4" s="1"/>
  <c r="G276" i="4" s="1"/>
  <c r="N274" i="4"/>
  <c r="D276" i="4"/>
  <c r="L276" i="4"/>
  <c r="I276" i="4"/>
  <c r="C277" i="4"/>
  <c r="B276" i="4"/>
  <c r="J276" i="4"/>
  <c r="K276" i="4"/>
  <c r="M276" i="4"/>
  <c r="O276" i="4" l="1"/>
  <c r="H276" i="4"/>
  <c r="E277" i="4"/>
  <c r="F277" i="4" s="1"/>
  <c r="G277" i="4" s="1"/>
  <c r="N275" i="4"/>
  <c r="K277" i="4"/>
  <c r="D277" i="4"/>
  <c r="L277" i="4"/>
  <c r="M277" i="4"/>
  <c r="I277" i="4"/>
  <c r="C278" i="4"/>
  <c r="B277" i="4"/>
  <c r="J277" i="4"/>
  <c r="H277" i="4" l="1"/>
  <c r="O277" i="4"/>
  <c r="E278" i="4"/>
  <c r="F278" i="4" s="1"/>
  <c r="G278" i="4" s="1"/>
  <c r="N276" i="4"/>
  <c r="B278" i="4"/>
  <c r="J278" i="4"/>
  <c r="K278" i="4"/>
  <c r="D278" i="4"/>
  <c r="L278" i="4"/>
  <c r="M278" i="4"/>
  <c r="I278" i="4"/>
  <c r="C279" i="4"/>
  <c r="H278" i="4" l="1"/>
  <c r="O278" i="4"/>
  <c r="E279" i="4"/>
  <c r="F279" i="4" s="1"/>
  <c r="G279" i="4" s="1"/>
  <c r="N277" i="4"/>
  <c r="C280" i="4"/>
  <c r="K279" i="4"/>
  <c r="B279" i="4"/>
  <c r="I279" i="4"/>
  <c r="J279" i="4"/>
  <c r="D279" i="4"/>
  <c r="L279" i="4"/>
  <c r="M279" i="4"/>
  <c r="O279" i="4" l="1"/>
  <c r="H279" i="4"/>
  <c r="E280" i="4"/>
  <c r="F280" i="4" s="1"/>
  <c r="G280" i="4" s="1"/>
  <c r="N278" i="4"/>
  <c r="L280" i="4"/>
  <c r="D280" i="4"/>
  <c r="C281" i="4"/>
  <c r="K280" i="4"/>
  <c r="M280" i="4"/>
  <c r="B280" i="4"/>
  <c r="I280" i="4"/>
  <c r="J280" i="4"/>
  <c r="O280" i="4" l="1"/>
  <c r="E281" i="4"/>
  <c r="F281" i="4" s="1"/>
  <c r="G281" i="4" s="1"/>
  <c r="H280" i="4"/>
  <c r="N279" i="4"/>
  <c r="M281" i="4"/>
  <c r="I281" i="4"/>
  <c r="B281" i="4"/>
  <c r="C282" i="4"/>
  <c r="J281" i="4"/>
  <c r="K281" i="4"/>
  <c r="D281" i="4"/>
  <c r="L281" i="4"/>
  <c r="O281" i="4" l="1"/>
  <c r="H281" i="4"/>
  <c r="N281" i="4" s="1"/>
  <c r="E282" i="4"/>
  <c r="F282" i="4" s="1"/>
  <c r="G282" i="4" s="1"/>
  <c r="N280" i="4"/>
  <c r="D282" i="4"/>
  <c r="L282" i="4"/>
  <c r="I282" i="4"/>
  <c r="B282" i="4"/>
  <c r="J282" i="4"/>
  <c r="K282" i="4"/>
  <c r="M282" i="4"/>
  <c r="C283" i="4"/>
  <c r="O282" i="4" l="1"/>
  <c r="H282" i="4"/>
  <c r="N282" i="4" s="1"/>
  <c r="E283" i="4"/>
  <c r="F283" i="4" s="1"/>
  <c r="G283" i="4" s="1"/>
  <c r="I283" i="4"/>
  <c r="D283" i="4"/>
  <c r="L283" i="4"/>
  <c r="M283" i="4"/>
  <c r="C284" i="4"/>
  <c r="K283" i="4"/>
  <c r="B283" i="4"/>
  <c r="J283" i="4"/>
  <c r="O283" i="4" l="1"/>
  <c r="H283" i="4"/>
  <c r="E284" i="4"/>
  <c r="F284" i="4" s="1"/>
  <c r="G284" i="4" s="1"/>
  <c r="M284" i="4"/>
  <c r="D284" i="4"/>
  <c r="B284" i="4"/>
  <c r="J284" i="4"/>
  <c r="K284" i="4"/>
  <c r="L284" i="4"/>
  <c r="C285" i="4"/>
  <c r="O284" i="4" l="1"/>
  <c r="H284" i="4"/>
  <c r="N284" i="4" s="1"/>
  <c r="E285" i="4"/>
  <c r="F285" i="4" s="1"/>
  <c r="G285" i="4" s="1"/>
  <c r="C286" i="4"/>
  <c r="B285" i="4"/>
  <c r="J285" i="4"/>
  <c r="D285" i="4"/>
  <c r="L285" i="4"/>
  <c r="M285" i="4"/>
  <c r="I285" i="4"/>
  <c r="K285" i="4"/>
  <c r="N283" i="4"/>
  <c r="O285" i="4" l="1"/>
  <c r="H285" i="4"/>
  <c r="E286" i="4"/>
  <c r="F286" i="4" s="1"/>
  <c r="G286" i="4" s="1"/>
  <c r="I286" i="4"/>
  <c r="C287" i="4"/>
  <c r="J286" i="4"/>
  <c r="M286" i="4"/>
  <c r="B286" i="4"/>
  <c r="K286" i="4"/>
  <c r="D286" i="4"/>
  <c r="L286" i="4"/>
  <c r="O286" i="4" l="1"/>
  <c r="H286" i="4"/>
  <c r="E287" i="4"/>
  <c r="F287" i="4" s="1"/>
  <c r="G287" i="4" s="1"/>
  <c r="N285" i="4"/>
  <c r="D287" i="4"/>
  <c r="L287" i="4"/>
  <c r="M287" i="4"/>
  <c r="K287" i="4"/>
  <c r="B287" i="4"/>
  <c r="J287" i="4"/>
  <c r="I287" i="4"/>
  <c r="C288" i="4"/>
  <c r="O287" i="4" l="1"/>
  <c r="H287" i="4"/>
  <c r="E288" i="4"/>
  <c r="F288" i="4" s="1"/>
  <c r="G288" i="4" s="1"/>
  <c r="N286" i="4"/>
  <c r="M288" i="4"/>
  <c r="D288" i="4"/>
  <c r="I288" i="4"/>
  <c r="C289" i="4"/>
  <c r="E289" i="4" s="1"/>
  <c r="B288" i="4"/>
  <c r="J288" i="4"/>
  <c r="K288" i="4"/>
  <c r="L288" i="4"/>
  <c r="H288" i="4" l="1"/>
  <c r="O288" i="4"/>
  <c r="F289" i="4"/>
  <c r="G289" i="4" s="1"/>
  <c r="N287" i="4"/>
  <c r="D289" i="4"/>
  <c r="L289" i="4"/>
  <c r="I289" i="4"/>
  <c r="C290" i="4"/>
  <c r="B289" i="4"/>
  <c r="J289" i="4"/>
  <c r="K289" i="4"/>
  <c r="M289" i="4"/>
  <c r="O289" i="4" l="1"/>
  <c r="E290" i="4"/>
  <c r="F290" i="4" s="1"/>
  <c r="G290" i="4" s="1"/>
  <c r="H289" i="4"/>
  <c r="J290" i="4"/>
  <c r="K290" i="4"/>
  <c r="D290" i="4"/>
  <c r="B290" i="4"/>
  <c r="L290" i="4"/>
  <c r="M290" i="4"/>
  <c r="I290" i="4"/>
  <c r="C291" i="4"/>
  <c r="H290" i="4" l="1"/>
  <c r="O290" i="4"/>
  <c r="E291" i="4"/>
  <c r="F291" i="4" s="1"/>
  <c r="G291" i="4" s="1"/>
  <c r="N288" i="4"/>
  <c r="N289" i="4"/>
  <c r="B291" i="4"/>
  <c r="J291" i="4"/>
  <c r="L291" i="4"/>
  <c r="I291" i="4"/>
  <c r="C292" i="4"/>
  <c r="K291" i="4"/>
  <c r="D291" i="4"/>
  <c r="M291" i="4"/>
  <c r="O291" i="4" l="1"/>
  <c r="E292" i="4"/>
  <c r="F292" i="4" s="1"/>
  <c r="G292" i="4" s="1"/>
  <c r="H291" i="4"/>
  <c r="I292" i="4"/>
  <c r="C293" i="4"/>
  <c r="B292" i="4"/>
  <c r="K292" i="4"/>
  <c r="M292" i="4"/>
  <c r="D292" i="4"/>
  <c r="L292" i="4"/>
  <c r="J292" i="4"/>
  <c r="O292" i="4" l="1"/>
  <c r="E293" i="4"/>
  <c r="F293" i="4" s="1"/>
  <c r="G293" i="4" s="1"/>
  <c r="H292" i="4"/>
  <c r="N290" i="4"/>
  <c r="N291" i="4"/>
  <c r="M293" i="4"/>
  <c r="I293" i="4"/>
  <c r="D293" i="4"/>
  <c r="L293" i="4"/>
  <c r="C294" i="4"/>
  <c r="B293" i="4"/>
  <c r="J293" i="4"/>
  <c r="K293" i="4"/>
  <c r="O293" i="4" l="1"/>
  <c r="H293" i="4"/>
  <c r="E294" i="4"/>
  <c r="F294" i="4" s="1"/>
  <c r="G294" i="4" s="1"/>
  <c r="M294" i="4"/>
  <c r="I294" i="4"/>
  <c r="B294" i="4"/>
  <c r="J294" i="4"/>
  <c r="K294" i="4"/>
  <c r="L294" i="4"/>
  <c r="D294" i="4"/>
  <c r="C295" i="4"/>
  <c r="E295" i="4" s="1"/>
  <c r="F295" i="4" s="1"/>
  <c r="O294" i="4" l="1"/>
  <c r="H294" i="4"/>
  <c r="H295" i="4"/>
  <c r="G295" i="4"/>
  <c r="N292" i="4"/>
  <c r="B295" i="4"/>
  <c r="L295" i="4"/>
  <c r="C296" i="4"/>
  <c r="K295" i="4"/>
  <c r="J295" i="4"/>
  <c r="D295" i="4"/>
  <c r="M295" i="4"/>
  <c r="I295" i="4"/>
  <c r="O295" i="4" l="1"/>
  <c r="E296" i="4"/>
  <c r="F296" i="4" s="1"/>
  <c r="G296" i="4" s="1"/>
  <c r="N293" i="4"/>
  <c r="I296" i="4"/>
  <c r="B296" i="4"/>
  <c r="C297" i="4"/>
  <c r="E297" i="4" s="1"/>
  <c r="J296" i="4"/>
  <c r="K296" i="4"/>
  <c r="M296" i="4"/>
  <c r="D296" i="4"/>
  <c r="L296" i="4"/>
  <c r="N294" i="4"/>
  <c r="H296" i="4" l="1"/>
  <c r="O296" i="4"/>
  <c r="F297" i="4"/>
  <c r="G297" i="4" s="1"/>
  <c r="D297" i="4"/>
  <c r="L297" i="4"/>
  <c r="M297" i="4"/>
  <c r="I297" i="4"/>
  <c r="C298" i="4"/>
  <c r="B297" i="4"/>
  <c r="J297" i="4"/>
  <c r="K297" i="4"/>
  <c r="O297" i="4" l="1"/>
  <c r="E298" i="4"/>
  <c r="F298" i="4" s="1"/>
  <c r="G298" i="4" s="1"/>
  <c r="H297" i="4"/>
  <c r="N295" i="4"/>
  <c r="B298" i="4"/>
  <c r="J298" i="4"/>
  <c r="D298" i="4"/>
  <c r="K298" i="4"/>
  <c r="I298" i="4"/>
  <c r="M298" i="4"/>
  <c r="L298" i="4"/>
  <c r="C299" i="4"/>
  <c r="H298" i="4" l="1"/>
  <c r="O298" i="4"/>
  <c r="E299" i="4"/>
  <c r="F299" i="4" s="1"/>
  <c r="G299" i="4" s="1"/>
  <c r="N296" i="4"/>
  <c r="I299" i="4"/>
  <c r="J299" i="4"/>
  <c r="D299" i="4"/>
  <c r="L299" i="4"/>
  <c r="M299" i="4"/>
  <c r="K299" i="4"/>
  <c r="B299" i="4"/>
  <c r="C300" i="4"/>
  <c r="N297" i="4"/>
  <c r="H299" i="4" l="1"/>
  <c r="O299" i="4"/>
  <c r="E300" i="4"/>
  <c r="F300" i="4" s="1"/>
  <c r="G300" i="4" s="1"/>
  <c r="N298" i="4"/>
  <c r="M300" i="4"/>
  <c r="I300" i="4"/>
  <c r="J300" i="4"/>
  <c r="K300" i="4"/>
  <c r="L300" i="4"/>
  <c r="C301" i="4"/>
  <c r="B300" i="4"/>
  <c r="D300" i="4"/>
  <c r="O300" i="4" l="1"/>
  <c r="H300" i="4"/>
  <c r="E301" i="4"/>
  <c r="F301" i="4" s="1"/>
  <c r="G301" i="4" s="1"/>
  <c r="N299" i="4"/>
  <c r="M301" i="4"/>
  <c r="D301" i="4"/>
  <c r="I301" i="4"/>
  <c r="C302" i="4"/>
  <c r="B301" i="4"/>
  <c r="K301" i="4"/>
  <c r="J301" i="4"/>
  <c r="L301" i="4"/>
  <c r="O301" i="4" l="1"/>
  <c r="H301" i="4"/>
  <c r="E302" i="4"/>
  <c r="F302" i="4" s="1"/>
  <c r="G302" i="4" s="1"/>
  <c r="N300" i="4"/>
  <c r="K302" i="4"/>
  <c r="D302" i="4"/>
  <c r="L302" i="4"/>
  <c r="I302" i="4"/>
  <c r="C303" i="4"/>
  <c r="E303" i="4" s="1"/>
  <c r="F303" i="4" s="1"/>
  <c r="M302" i="4"/>
  <c r="B302" i="4"/>
  <c r="J302" i="4"/>
  <c r="H302" i="4" l="1"/>
  <c r="O302" i="4"/>
  <c r="H303" i="4"/>
  <c r="G303" i="4"/>
  <c r="N301" i="4"/>
  <c r="J303" i="4"/>
  <c r="D303" i="4"/>
  <c r="L303" i="4"/>
  <c r="M303" i="4"/>
  <c r="K303" i="4"/>
  <c r="I303" i="4"/>
  <c r="C304" i="4"/>
  <c r="B303" i="4"/>
  <c r="O303" i="4" l="1"/>
  <c r="E304" i="4"/>
  <c r="F304" i="4" s="1"/>
  <c r="G304" i="4" s="1"/>
  <c r="N302" i="4"/>
  <c r="K304" i="4"/>
  <c r="D304" i="4"/>
  <c r="I304" i="4"/>
  <c r="J304" i="4"/>
  <c r="L304" i="4"/>
  <c r="M304" i="4"/>
  <c r="C305" i="4"/>
  <c r="E305" i="4" s="1"/>
  <c r="B304" i="4"/>
  <c r="O304" i="4" l="1"/>
  <c r="H304" i="4"/>
  <c r="F305" i="4"/>
  <c r="G305" i="4" s="1"/>
  <c r="N303" i="4"/>
  <c r="I305" i="4"/>
  <c r="C306" i="4"/>
  <c r="B305" i="4"/>
  <c r="J305" i="4"/>
  <c r="D305" i="4"/>
  <c r="K305" i="4"/>
  <c r="L305" i="4"/>
  <c r="M305" i="4"/>
  <c r="O305" i="4" l="1"/>
  <c r="E306" i="4"/>
  <c r="F306" i="4" s="1"/>
  <c r="G306" i="4" s="1"/>
  <c r="H305" i="4"/>
  <c r="B306" i="4"/>
  <c r="J306" i="4"/>
  <c r="K306" i="4"/>
  <c r="D306" i="4"/>
  <c r="L306" i="4"/>
  <c r="I306" i="4"/>
  <c r="C307" i="4"/>
  <c r="M306" i="4"/>
  <c r="O306" i="4" l="1"/>
  <c r="H306" i="4"/>
  <c r="E307" i="4"/>
  <c r="F307" i="4" s="1"/>
  <c r="G307" i="4" s="1"/>
  <c r="N304" i="4"/>
  <c r="N305" i="4"/>
  <c r="L307" i="4"/>
  <c r="M307" i="4"/>
  <c r="K307" i="4"/>
  <c r="I307" i="4"/>
  <c r="C308" i="4"/>
  <c r="J307" i="4"/>
  <c r="B307" i="4"/>
  <c r="D307" i="4"/>
  <c r="O307" i="4" l="1"/>
  <c r="H307" i="4"/>
  <c r="E308" i="4"/>
  <c r="F308" i="4" s="1"/>
  <c r="G308" i="4" s="1"/>
  <c r="N306" i="4"/>
  <c r="I308" i="4"/>
  <c r="J308" i="4"/>
  <c r="K308" i="4"/>
  <c r="L308" i="4"/>
  <c r="C309" i="4"/>
  <c r="D308" i="4"/>
  <c r="B308" i="4"/>
  <c r="M308" i="4"/>
  <c r="O308" i="4" l="1"/>
  <c r="E309" i="4"/>
  <c r="F309" i="4" s="1"/>
  <c r="G309" i="4" s="1"/>
  <c r="H308" i="4"/>
  <c r="N307" i="4"/>
  <c r="D309" i="4"/>
  <c r="I309" i="4"/>
  <c r="C310" i="4"/>
  <c r="B309" i="4"/>
  <c r="J309" i="4"/>
  <c r="K309" i="4"/>
  <c r="L309" i="4"/>
  <c r="M309" i="4"/>
  <c r="H309" i="4" l="1"/>
  <c r="O309" i="4"/>
  <c r="E310" i="4"/>
  <c r="F310" i="4" s="1"/>
  <c r="G310" i="4" s="1"/>
  <c r="N308" i="4"/>
  <c r="L310" i="4"/>
  <c r="I310" i="4"/>
  <c r="C311" i="4"/>
  <c r="M310" i="4"/>
  <c r="J310" i="4"/>
  <c r="K310" i="4"/>
  <c r="B310" i="4"/>
  <c r="D310" i="4"/>
  <c r="H310" i="4" l="1"/>
  <c r="O310" i="4"/>
  <c r="E311" i="4"/>
  <c r="F311" i="4" s="1"/>
  <c r="G311" i="4" s="1"/>
  <c r="N309" i="4"/>
  <c r="D311" i="4"/>
  <c r="L311" i="4"/>
  <c r="M311" i="4"/>
  <c r="K311" i="4"/>
  <c r="C312" i="4"/>
  <c r="E312" i="4" s="1"/>
  <c r="I311" i="4"/>
  <c r="B311" i="4"/>
  <c r="J311" i="4"/>
  <c r="O311" i="4" l="1"/>
  <c r="H311" i="4"/>
  <c r="F312" i="4"/>
  <c r="G312" i="4" s="1"/>
  <c r="N310" i="4"/>
  <c r="C313" i="4"/>
  <c r="B312" i="4"/>
  <c r="D312" i="4"/>
  <c r="I312" i="4"/>
  <c r="J312" i="4"/>
  <c r="L312" i="4"/>
  <c r="K312" i="4"/>
  <c r="M312" i="4"/>
  <c r="O312" i="4" l="1"/>
  <c r="E313" i="4"/>
  <c r="F313" i="4" s="1"/>
  <c r="G313" i="4" s="1"/>
  <c r="H312" i="4"/>
  <c r="N311" i="4"/>
  <c r="L313" i="4"/>
  <c r="I313" i="4"/>
  <c r="C314" i="4"/>
  <c r="B313" i="4"/>
  <c r="J313" i="4"/>
  <c r="D313" i="4"/>
  <c r="M313" i="4"/>
  <c r="K313" i="4"/>
  <c r="O313" i="4" l="1"/>
  <c r="H313" i="4"/>
  <c r="E314" i="4"/>
  <c r="F314" i="4" s="1"/>
  <c r="G314" i="4" s="1"/>
  <c r="N312" i="4"/>
  <c r="M314" i="4"/>
  <c r="B314" i="4"/>
  <c r="J314" i="4"/>
  <c r="L314" i="4"/>
  <c r="K314" i="4"/>
  <c r="D314" i="4"/>
  <c r="I314" i="4"/>
  <c r="C315" i="4"/>
  <c r="E315" i="4" s="1"/>
  <c r="F315" i="4" s="1"/>
  <c r="O314" i="4" l="1"/>
  <c r="H314" i="4"/>
  <c r="H315" i="4"/>
  <c r="G315" i="4"/>
  <c r="D315" i="4"/>
  <c r="L315" i="4"/>
  <c r="M315" i="4"/>
  <c r="K315" i="4"/>
  <c r="C316" i="4"/>
  <c r="I315" i="4"/>
  <c r="J315" i="4"/>
  <c r="B315" i="4"/>
  <c r="O315" i="4" l="1"/>
  <c r="E316" i="4"/>
  <c r="F316" i="4" s="1"/>
  <c r="G316" i="4" s="1"/>
  <c r="N313" i="4"/>
  <c r="C317" i="4"/>
  <c r="B316" i="4"/>
  <c r="D316" i="4"/>
  <c r="M316" i="4"/>
  <c r="I316" i="4"/>
  <c r="J316" i="4"/>
  <c r="K316" i="4"/>
  <c r="L316" i="4"/>
  <c r="O316" i="4" l="1"/>
  <c r="E317" i="4"/>
  <c r="F317" i="4" s="1"/>
  <c r="G317" i="4" s="1"/>
  <c r="H316" i="4"/>
  <c r="N314" i="4"/>
  <c r="N315" i="4"/>
  <c r="B317" i="4"/>
  <c r="J317" i="4"/>
  <c r="K317" i="4"/>
  <c r="L317" i="4"/>
  <c r="M317" i="4"/>
  <c r="D317" i="4"/>
  <c r="I317" i="4"/>
  <c r="C318" i="4"/>
  <c r="O317" i="4" l="1"/>
  <c r="E318" i="4"/>
  <c r="F318" i="4" s="1"/>
  <c r="G318" i="4" s="1"/>
  <c r="H317" i="4"/>
  <c r="J318" i="4"/>
  <c r="K318" i="4"/>
  <c r="D318" i="4"/>
  <c r="L318" i="4"/>
  <c r="I318" i="4"/>
  <c r="C319" i="4"/>
  <c r="E319" i="4" s="1"/>
  <c r="M318" i="4"/>
  <c r="B318" i="4"/>
  <c r="O318" i="4" l="1"/>
  <c r="H318" i="4"/>
  <c r="F319" i="4"/>
  <c r="G319" i="4" s="1"/>
  <c r="N316" i="4"/>
  <c r="B319" i="4"/>
  <c r="C320" i="4"/>
  <c r="D319" i="4"/>
  <c r="L319" i="4"/>
  <c r="M319" i="4"/>
  <c r="I319" i="4"/>
  <c r="J319" i="4"/>
  <c r="K319" i="4"/>
  <c r="O319" i="4" l="1"/>
  <c r="E320" i="4"/>
  <c r="F320" i="4" s="1"/>
  <c r="G320" i="4" s="1"/>
  <c r="H319" i="4"/>
  <c r="N317" i="4"/>
  <c r="N318" i="4"/>
  <c r="C321" i="4"/>
  <c r="E321" i="4" s="1"/>
  <c r="M320" i="4"/>
  <c r="I320" i="4"/>
  <c r="J320" i="4"/>
  <c r="K320" i="4"/>
  <c r="B320" i="4"/>
  <c r="L320" i="4"/>
  <c r="D320" i="4"/>
  <c r="O320" i="4" l="1"/>
  <c r="H320" i="4"/>
  <c r="F321" i="4"/>
  <c r="G321" i="4" s="1"/>
  <c r="N319" i="4"/>
  <c r="I321" i="4"/>
  <c r="C322" i="4"/>
  <c r="E322" i="4" s="1"/>
  <c r="M321" i="4"/>
  <c r="D321" i="4"/>
  <c r="B321" i="4"/>
  <c r="K321" i="4"/>
  <c r="J321" i="4"/>
  <c r="L321" i="4"/>
  <c r="O321" i="4" l="1"/>
  <c r="F322" i="4"/>
  <c r="G322" i="4" s="1"/>
  <c r="H321" i="4"/>
  <c r="N320" i="4"/>
  <c r="K322" i="4"/>
  <c r="I322" i="4"/>
  <c r="L322" i="4"/>
  <c r="C323" i="4"/>
  <c r="M322" i="4"/>
  <c r="D322" i="4"/>
  <c r="B322" i="4"/>
  <c r="J322" i="4"/>
  <c r="O322" i="4" l="1"/>
  <c r="E323" i="4"/>
  <c r="F323" i="4" s="1"/>
  <c r="G323" i="4" s="1"/>
  <c r="H322" i="4"/>
  <c r="N321" i="4"/>
  <c r="L323" i="4"/>
  <c r="M323" i="4"/>
  <c r="C324" i="4"/>
  <c r="I323" i="4"/>
  <c r="J323" i="4"/>
  <c r="K323" i="4"/>
  <c r="B323" i="4"/>
  <c r="D323" i="4"/>
  <c r="O323" i="4" l="1"/>
  <c r="E324" i="4"/>
  <c r="F324" i="4" s="1"/>
  <c r="G324" i="4" s="1"/>
  <c r="H323" i="4"/>
  <c r="N322" i="4"/>
  <c r="K324" i="4"/>
  <c r="M324" i="4"/>
  <c r="D324" i="4"/>
  <c r="I324" i="4"/>
  <c r="J324" i="4"/>
  <c r="C325" i="4"/>
  <c r="B324" i="4"/>
  <c r="L324" i="4"/>
  <c r="H324" i="4" l="1"/>
  <c r="O324" i="4"/>
  <c r="E325" i="4"/>
  <c r="F325" i="4" s="1"/>
  <c r="G325" i="4" s="1"/>
  <c r="N323" i="4"/>
  <c r="B325" i="4"/>
  <c r="L325" i="4"/>
  <c r="M325" i="4"/>
  <c r="D325" i="4"/>
  <c r="I325" i="4"/>
  <c r="J325" i="4"/>
  <c r="C326" i="4"/>
  <c r="K325" i="4"/>
  <c r="O325" i="4" l="1"/>
  <c r="E326" i="4"/>
  <c r="F326" i="4" s="1"/>
  <c r="G326" i="4" s="1"/>
  <c r="H325" i="4"/>
  <c r="N324" i="4"/>
  <c r="B326" i="4"/>
  <c r="J326" i="4"/>
  <c r="K326" i="4"/>
  <c r="C327" i="4"/>
  <c r="I326" i="4"/>
  <c r="L326" i="4"/>
  <c r="M326" i="4"/>
  <c r="D326" i="4"/>
  <c r="H326" i="4" l="1"/>
  <c r="O326" i="4"/>
  <c r="E327" i="4"/>
  <c r="F327" i="4" s="1"/>
  <c r="G327" i="4" s="1"/>
  <c r="N325" i="4"/>
  <c r="M327" i="4"/>
  <c r="K327" i="4"/>
  <c r="C328" i="4"/>
  <c r="E328" i="4" s="1"/>
  <c r="I327" i="4"/>
  <c r="J327" i="4"/>
  <c r="D327" i="4"/>
  <c r="B327" i="4"/>
  <c r="L327" i="4"/>
  <c r="O327" i="4" l="1"/>
  <c r="H327" i="4"/>
  <c r="F328" i="4"/>
  <c r="G328" i="4" s="1"/>
  <c r="N326" i="4"/>
  <c r="B328" i="4"/>
  <c r="L328" i="4"/>
  <c r="M328" i="4"/>
  <c r="I328" i="4"/>
  <c r="D328" i="4"/>
  <c r="C329" i="4"/>
  <c r="J328" i="4"/>
  <c r="K328" i="4"/>
  <c r="O328" i="4" l="1"/>
  <c r="E329" i="4"/>
  <c r="F329" i="4" s="1"/>
  <c r="G329" i="4" s="1"/>
  <c r="H328" i="4"/>
  <c r="N327" i="4"/>
  <c r="D329" i="4"/>
  <c r="I329" i="4"/>
  <c r="C330" i="4"/>
  <c r="J329" i="4"/>
  <c r="K329" i="4"/>
  <c r="B329" i="4"/>
  <c r="L329" i="4"/>
  <c r="M329" i="4"/>
  <c r="O329" i="4" l="1"/>
  <c r="H329" i="4"/>
  <c r="E330" i="4"/>
  <c r="F330" i="4" s="1"/>
  <c r="G330" i="4" s="1"/>
  <c r="C331" i="4"/>
  <c r="E331" i="4" s="1"/>
  <c r="F331" i="4" s="1"/>
  <c r="M330" i="4"/>
  <c r="I330" i="4"/>
  <c r="L330" i="4"/>
  <c r="D330" i="4"/>
  <c r="B330" i="4"/>
  <c r="J330" i="4"/>
  <c r="K330" i="4"/>
  <c r="H330" i="4" l="1"/>
  <c r="O330" i="4"/>
  <c r="H331" i="4"/>
  <c r="G331" i="4"/>
  <c r="N328" i="4"/>
  <c r="N329" i="4"/>
  <c r="C332" i="4"/>
  <c r="I331" i="4"/>
  <c r="D331" i="4"/>
  <c r="L331" i="4"/>
  <c r="J331" i="4"/>
  <c r="B331" i="4"/>
  <c r="K331" i="4"/>
  <c r="M331" i="4"/>
  <c r="O331" i="4" l="1"/>
  <c r="E332" i="4"/>
  <c r="F332" i="4" s="1"/>
  <c r="G332" i="4" s="1"/>
  <c r="K332" i="4"/>
  <c r="D332" i="4"/>
  <c r="M332" i="4"/>
  <c r="L332" i="4"/>
  <c r="C333" i="4"/>
  <c r="I332" i="4"/>
  <c r="J332" i="4"/>
  <c r="B332" i="4"/>
  <c r="O332" i="4" l="1"/>
  <c r="E333" i="4"/>
  <c r="F333" i="4" s="1"/>
  <c r="G333" i="4" s="1"/>
  <c r="H332" i="4"/>
  <c r="N330" i="4"/>
  <c r="B333" i="4"/>
  <c r="K333" i="4"/>
  <c r="L333" i="4"/>
  <c r="D333" i="4"/>
  <c r="M333" i="4"/>
  <c r="C334" i="4"/>
  <c r="I333" i="4"/>
  <c r="J333" i="4"/>
  <c r="O333" i="4" l="1"/>
  <c r="H333" i="4"/>
  <c r="E334" i="4"/>
  <c r="F334" i="4" s="1"/>
  <c r="G334" i="4" s="1"/>
  <c r="N331" i="4"/>
  <c r="N332" i="4"/>
  <c r="C335" i="4"/>
  <c r="E335" i="4" s="1"/>
  <c r="I334" i="4"/>
  <c r="K334" i="4"/>
  <c r="D334" i="4"/>
  <c r="M334" i="4"/>
  <c r="B334" i="4"/>
  <c r="J334" i="4"/>
  <c r="L334" i="4"/>
  <c r="O334" i="4" l="1"/>
  <c r="H334" i="4"/>
  <c r="F335" i="4"/>
  <c r="G335" i="4" s="1"/>
  <c r="N333" i="4"/>
  <c r="J335" i="4"/>
  <c r="B335" i="4"/>
  <c r="K335" i="4"/>
  <c r="M335" i="4"/>
  <c r="C336" i="4"/>
  <c r="D335" i="4"/>
  <c r="L335" i="4"/>
  <c r="I335" i="4"/>
  <c r="O335" i="4" l="1"/>
  <c r="E336" i="4"/>
  <c r="F336" i="4" s="1"/>
  <c r="G336" i="4" s="1"/>
  <c r="H335" i="4"/>
  <c r="N334" i="4"/>
  <c r="D336" i="4"/>
  <c r="M336" i="4"/>
  <c r="B336" i="4"/>
  <c r="K336" i="4"/>
  <c r="C337" i="4"/>
  <c r="E337" i="4" s="1"/>
  <c r="I336" i="4"/>
  <c r="J336" i="4"/>
  <c r="L336" i="4"/>
  <c r="O336" i="4" l="1"/>
  <c r="H336" i="4"/>
  <c r="F337" i="4"/>
  <c r="G337" i="4" s="1"/>
  <c r="N335" i="4"/>
  <c r="B337" i="4"/>
  <c r="K337" i="4"/>
  <c r="L337" i="4"/>
  <c r="D337" i="4"/>
  <c r="M337" i="4"/>
  <c r="C338" i="4"/>
  <c r="E338" i="4" s="1"/>
  <c r="I337" i="4"/>
  <c r="J337" i="4"/>
  <c r="O337" i="4" l="1"/>
  <c r="F338" i="4"/>
  <c r="G338" i="4" s="1"/>
  <c r="H337" i="4"/>
  <c r="N336" i="4"/>
  <c r="J338" i="4"/>
  <c r="D338" i="4"/>
  <c r="M338" i="4"/>
  <c r="K338" i="4"/>
  <c r="C339" i="4"/>
  <c r="L338" i="4"/>
  <c r="I338" i="4"/>
  <c r="B338" i="4"/>
  <c r="O338" i="4" l="1"/>
  <c r="E339" i="4"/>
  <c r="F339" i="4" s="1"/>
  <c r="G339" i="4" s="1"/>
  <c r="H338" i="4"/>
  <c r="L339" i="4"/>
  <c r="M339" i="4"/>
  <c r="I339" i="4"/>
  <c r="C340" i="4"/>
  <c r="B339" i="4"/>
  <c r="J339" i="4"/>
  <c r="K339" i="4"/>
  <c r="D339" i="4"/>
  <c r="O339" i="4" l="1"/>
  <c r="E340" i="4"/>
  <c r="F340" i="4" s="1"/>
  <c r="G340" i="4" s="1"/>
  <c r="H339" i="4"/>
  <c r="N337" i="4"/>
  <c r="N338" i="4"/>
  <c r="J340" i="4"/>
  <c r="K340" i="4"/>
  <c r="D340" i="4"/>
  <c r="L340" i="4"/>
  <c r="M340" i="4"/>
  <c r="C341" i="4"/>
  <c r="I340" i="4"/>
  <c r="B340" i="4"/>
  <c r="H340" i="4" l="1"/>
  <c r="O340" i="4"/>
  <c r="E341" i="4"/>
  <c r="F341" i="4" s="1"/>
  <c r="G341" i="4" s="1"/>
  <c r="N339" i="4"/>
  <c r="K341" i="4"/>
  <c r="D341" i="4"/>
  <c r="L341" i="4"/>
  <c r="I341" i="4"/>
  <c r="B341" i="4"/>
  <c r="J341" i="4"/>
  <c r="M341" i="4"/>
  <c r="C342" i="4"/>
  <c r="O341" i="4" l="1"/>
  <c r="E342" i="4"/>
  <c r="F342" i="4" s="1"/>
  <c r="G342" i="4" s="1"/>
  <c r="H341" i="4"/>
  <c r="N340" i="4"/>
  <c r="J342" i="4"/>
  <c r="D342" i="4"/>
  <c r="L342" i="4"/>
  <c r="M342" i="4"/>
  <c r="K342" i="4"/>
  <c r="I342" i="4"/>
  <c r="C343" i="4"/>
  <c r="B342" i="4"/>
  <c r="O342" i="4" l="1"/>
  <c r="E343" i="4"/>
  <c r="F343" i="4" s="1"/>
  <c r="G343" i="4" s="1"/>
  <c r="H342" i="4"/>
  <c r="N341" i="4"/>
  <c r="M343" i="4"/>
  <c r="I343" i="4"/>
  <c r="C344" i="4"/>
  <c r="E344" i="4" s="1"/>
  <c r="B343" i="4"/>
  <c r="J343" i="4"/>
  <c r="K343" i="4"/>
  <c r="D343" i="4"/>
  <c r="L343" i="4"/>
  <c r="O343" i="4" l="1"/>
  <c r="H343" i="4"/>
  <c r="F344" i="4"/>
  <c r="G344" i="4" s="1"/>
  <c r="N342" i="4"/>
  <c r="J344" i="4"/>
  <c r="D344" i="4"/>
  <c r="L344" i="4"/>
  <c r="B344" i="4"/>
  <c r="I344" i="4"/>
  <c r="K344" i="4"/>
  <c r="M344" i="4"/>
  <c r="C345" i="4"/>
  <c r="O344" i="4" l="1"/>
  <c r="E345" i="4"/>
  <c r="F345" i="4" s="1"/>
  <c r="G345" i="4" s="1"/>
  <c r="H344" i="4"/>
  <c r="K345" i="4"/>
  <c r="L345" i="4"/>
  <c r="I345" i="4"/>
  <c r="J345" i="4"/>
  <c r="C346" i="4"/>
  <c r="D345" i="4"/>
  <c r="M345" i="4"/>
  <c r="B345" i="4"/>
  <c r="O345" i="4" l="1"/>
  <c r="H345" i="4"/>
  <c r="E346" i="4"/>
  <c r="F346" i="4" s="1"/>
  <c r="G346" i="4" s="1"/>
  <c r="N343" i="4"/>
  <c r="M346" i="4"/>
  <c r="K346" i="4"/>
  <c r="B346" i="4"/>
  <c r="J346" i="4"/>
  <c r="C347" i="4"/>
  <c r="E347" i="4" s="1"/>
  <c r="F347" i="4" s="1"/>
  <c r="I346" i="4"/>
  <c r="D346" i="4"/>
  <c r="L346" i="4"/>
  <c r="O346" i="4" l="1"/>
  <c r="H347" i="4"/>
  <c r="G347" i="4"/>
  <c r="H346" i="4"/>
  <c r="N344" i="4"/>
  <c r="N345" i="4"/>
  <c r="C348" i="4"/>
  <c r="J347" i="4"/>
  <c r="K347" i="4"/>
  <c r="M347" i="4"/>
  <c r="B347" i="4"/>
  <c r="I347" i="4"/>
  <c r="D347" i="4"/>
  <c r="L347" i="4"/>
  <c r="O347" i="4" l="1"/>
  <c r="E348" i="4"/>
  <c r="F348" i="4" s="1"/>
  <c r="G348" i="4" s="1"/>
  <c r="N346" i="4"/>
  <c r="C349" i="4"/>
  <c r="J348" i="4"/>
  <c r="K348" i="4"/>
  <c r="D348" i="4"/>
  <c r="L348" i="4"/>
  <c r="I348" i="4"/>
  <c r="B348" i="4"/>
  <c r="M348" i="4"/>
  <c r="H348" i="4" l="1"/>
  <c r="O348" i="4"/>
  <c r="E349" i="4"/>
  <c r="F349" i="4" s="1"/>
  <c r="G349" i="4" s="1"/>
  <c r="N347" i="4"/>
  <c r="J349" i="4"/>
  <c r="K349" i="4"/>
  <c r="D349" i="4"/>
  <c r="C350" i="4"/>
  <c r="L349" i="4"/>
  <c r="M349" i="4"/>
  <c r="I349" i="4"/>
  <c r="B349" i="4"/>
  <c r="O349" i="4" l="1"/>
  <c r="H349" i="4"/>
  <c r="E350" i="4"/>
  <c r="F350" i="4" s="1"/>
  <c r="G350" i="4" s="1"/>
  <c r="N348" i="4"/>
  <c r="I350" i="4"/>
  <c r="D350" i="4"/>
  <c r="C351" i="4"/>
  <c r="E351" i="4" s="1"/>
  <c r="L350" i="4"/>
  <c r="M350" i="4"/>
  <c r="K350" i="4"/>
  <c r="J350" i="4"/>
  <c r="B350" i="4"/>
  <c r="H350" i="4" l="1"/>
  <c r="O350" i="4"/>
  <c r="F351" i="4"/>
  <c r="G351" i="4" s="1"/>
  <c r="N349" i="4"/>
  <c r="K351" i="4"/>
  <c r="M351" i="4"/>
  <c r="J351" i="4"/>
  <c r="D351" i="4"/>
  <c r="I351" i="4"/>
  <c r="L351" i="4"/>
  <c r="B351" i="4"/>
  <c r="C352" i="4"/>
  <c r="O351" i="4" l="1"/>
  <c r="E352" i="4"/>
  <c r="F352" i="4" s="1"/>
  <c r="G352" i="4" s="1"/>
  <c r="H351" i="4"/>
  <c r="N350" i="4"/>
  <c r="D352" i="4"/>
  <c r="M352" i="4"/>
  <c r="C353" i="4"/>
  <c r="E353" i="4" s="1"/>
  <c r="B352" i="4"/>
  <c r="J352" i="4"/>
  <c r="I352" i="4"/>
  <c r="K352" i="4"/>
  <c r="L352" i="4"/>
  <c r="O352" i="4" l="1"/>
  <c r="H352" i="4"/>
  <c r="F353" i="4"/>
  <c r="G353" i="4" s="1"/>
  <c r="N351" i="4"/>
  <c r="L353" i="4"/>
  <c r="M353" i="4"/>
  <c r="J353" i="4"/>
  <c r="D353" i="4"/>
  <c r="I353" i="4"/>
  <c r="C354" i="4"/>
  <c r="E354" i="4" s="1"/>
  <c r="K353" i="4"/>
  <c r="B353" i="4"/>
  <c r="O353" i="4" l="1"/>
  <c r="F354" i="4"/>
  <c r="G354" i="4" s="1"/>
  <c r="H353" i="4"/>
  <c r="B354" i="4"/>
  <c r="L354" i="4"/>
  <c r="M354" i="4"/>
  <c r="K354" i="4"/>
  <c r="I354" i="4"/>
  <c r="C355" i="4"/>
  <c r="J354" i="4"/>
  <c r="D354" i="4"/>
  <c r="O354" i="4" l="1"/>
  <c r="E355" i="4"/>
  <c r="F355" i="4" s="1"/>
  <c r="G355" i="4" s="1"/>
  <c r="H354" i="4"/>
  <c r="N352" i="4"/>
  <c r="N353" i="4"/>
  <c r="K355" i="4"/>
  <c r="C356" i="4"/>
  <c r="B355" i="4"/>
  <c r="J355" i="4"/>
  <c r="D355" i="4"/>
  <c r="L355" i="4"/>
  <c r="M355" i="4"/>
  <c r="I355" i="4"/>
  <c r="H355" i="4" l="1"/>
  <c r="O355" i="4"/>
  <c r="E356" i="4"/>
  <c r="F356" i="4" s="1"/>
  <c r="G356" i="4" s="1"/>
  <c r="N354" i="4"/>
  <c r="L356" i="4"/>
  <c r="D356" i="4"/>
  <c r="I356" i="4"/>
  <c r="K356" i="4"/>
  <c r="C357" i="4"/>
  <c r="B356" i="4"/>
  <c r="J356" i="4"/>
  <c r="M356" i="4"/>
  <c r="O356" i="4" l="1"/>
  <c r="E357" i="4"/>
  <c r="F357" i="4" s="1"/>
  <c r="G357" i="4" s="1"/>
  <c r="H356" i="4"/>
  <c r="N355" i="4"/>
  <c r="K357" i="4"/>
  <c r="M357" i="4"/>
  <c r="D357" i="4"/>
  <c r="L357" i="4"/>
  <c r="I357" i="4"/>
  <c r="C358" i="4"/>
  <c r="J357" i="4"/>
  <c r="B357" i="4"/>
  <c r="O357" i="4" l="1"/>
  <c r="H357" i="4"/>
  <c r="N357" i="4" s="1"/>
  <c r="E358" i="4"/>
  <c r="F358" i="4" s="1"/>
  <c r="G358" i="4" s="1"/>
  <c r="I358" i="4"/>
  <c r="K358" i="4"/>
  <c r="C359" i="4"/>
  <c r="B358" i="4"/>
  <c r="J358" i="4"/>
  <c r="L358" i="4"/>
  <c r="D358" i="4"/>
  <c r="M358" i="4"/>
  <c r="N356" i="4"/>
  <c r="O358" i="4" l="1"/>
  <c r="H358" i="4"/>
  <c r="E359" i="4"/>
  <c r="F359" i="4" s="1"/>
  <c r="G359" i="4" s="1"/>
  <c r="C360" i="4"/>
  <c r="E360" i="4" s="1"/>
  <c r="B359" i="4"/>
  <c r="D359" i="4"/>
  <c r="J359" i="4"/>
  <c r="M359" i="4"/>
  <c r="K359" i="4"/>
  <c r="L359" i="4"/>
  <c r="I359" i="4"/>
  <c r="O359" i="4" l="1"/>
  <c r="H359" i="4"/>
  <c r="F360" i="4"/>
  <c r="G360" i="4" s="1"/>
  <c r="N358" i="4"/>
  <c r="J360" i="4"/>
  <c r="K360" i="4"/>
  <c r="I360" i="4"/>
  <c r="D360" i="4"/>
  <c r="L360" i="4"/>
  <c r="M360" i="4"/>
  <c r="C361" i="4"/>
  <c r="B360" i="4"/>
  <c r="O360" i="4" l="1"/>
  <c r="E361" i="4"/>
  <c r="F361" i="4" s="1"/>
  <c r="G361" i="4" s="1"/>
  <c r="H360" i="4"/>
  <c r="M361" i="4"/>
  <c r="D361" i="4"/>
  <c r="C362" i="4"/>
  <c r="B361" i="4"/>
  <c r="J361" i="4"/>
  <c r="K361" i="4"/>
  <c r="I361" i="4"/>
  <c r="L361" i="4"/>
  <c r="N359" i="4"/>
  <c r="O361" i="4" l="1"/>
  <c r="H361" i="4"/>
  <c r="E362" i="4"/>
  <c r="F362" i="4" s="1"/>
  <c r="G362" i="4" s="1"/>
  <c r="N360" i="4"/>
  <c r="D362" i="4"/>
  <c r="M362" i="4"/>
  <c r="I362" i="4"/>
  <c r="C363" i="4"/>
  <c r="E363" i="4" s="1"/>
  <c r="F363" i="4" s="1"/>
  <c r="L362" i="4"/>
  <c r="B362" i="4"/>
  <c r="J362" i="4"/>
  <c r="K362" i="4"/>
  <c r="O362" i="4" l="1"/>
  <c r="H362" i="4"/>
  <c r="H363" i="4"/>
  <c r="G363" i="4"/>
  <c r="N361" i="4"/>
  <c r="J363" i="4"/>
  <c r="C364" i="4"/>
  <c r="K363" i="4"/>
  <c r="D363" i="4"/>
  <c r="L363" i="4"/>
  <c r="I363" i="4"/>
  <c r="B363" i="4"/>
  <c r="M363" i="4"/>
  <c r="O363" i="4" l="1"/>
  <c r="E364" i="4"/>
  <c r="F364" i="4" s="1"/>
  <c r="G364" i="4" s="1"/>
  <c r="C365" i="4"/>
  <c r="B364" i="4"/>
  <c r="J364" i="4"/>
  <c r="L364" i="4"/>
  <c r="M364" i="4"/>
  <c r="K364" i="4"/>
  <c r="D364" i="4"/>
  <c r="I364" i="4"/>
  <c r="N362" i="4"/>
  <c r="O364" i="4" l="1"/>
  <c r="H364" i="4"/>
  <c r="E365" i="4"/>
  <c r="F365" i="4" s="1"/>
  <c r="G365" i="4" s="1"/>
  <c r="N363" i="4"/>
  <c r="J365" i="4"/>
  <c r="L365" i="4"/>
  <c r="C366" i="4"/>
  <c r="I365" i="4"/>
  <c r="K365" i="4"/>
  <c r="D365" i="4"/>
  <c r="M365" i="4"/>
  <c r="B365" i="4"/>
  <c r="O365" i="4" l="1"/>
  <c r="H365" i="4"/>
  <c r="E366" i="4"/>
  <c r="F366" i="4" s="1"/>
  <c r="G366" i="4" s="1"/>
  <c r="B366" i="4"/>
  <c r="M366" i="4"/>
  <c r="K366" i="4"/>
  <c r="I366" i="4"/>
  <c r="J366" i="4"/>
  <c r="D366" i="4"/>
  <c r="C367" i="4"/>
  <c r="E367" i="4" s="1"/>
  <c r="L366" i="4"/>
  <c r="N364" i="4"/>
  <c r="O366" i="4" l="1"/>
  <c r="F367" i="4"/>
  <c r="G367" i="4" s="1"/>
  <c r="H366" i="4"/>
  <c r="N366" i="4" s="1"/>
  <c r="N365" i="4"/>
  <c r="D367" i="4"/>
  <c r="L367" i="4"/>
  <c r="M367" i="4"/>
  <c r="I367" i="4"/>
  <c r="B367" i="4"/>
  <c r="C368" i="4"/>
  <c r="J367" i="4"/>
  <c r="K367" i="4"/>
  <c r="O367" i="4" l="1"/>
  <c r="E368" i="4"/>
  <c r="F368" i="4" s="1"/>
  <c r="G368" i="4" s="1"/>
  <c r="H367" i="4"/>
  <c r="N367" i="4" s="1"/>
  <c r="B368" i="4"/>
  <c r="J368" i="4"/>
  <c r="K368" i="4"/>
  <c r="D368" i="4"/>
  <c r="M368" i="4"/>
  <c r="L368" i="4"/>
  <c r="C369" i="4"/>
  <c r="E369" i="4" s="1"/>
  <c r="I368" i="4"/>
  <c r="O368" i="4" l="1"/>
  <c r="H368" i="4"/>
  <c r="F369" i="4"/>
  <c r="G369" i="4" s="1"/>
  <c r="D369" i="4"/>
  <c r="L369" i="4"/>
  <c r="B369" i="4"/>
  <c r="J369" i="4"/>
  <c r="I369" i="4"/>
  <c r="C370" i="4"/>
  <c r="M369" i="4"/>
  <c r="K369" i="4"/>
  <c r="O369" i="4" l="1"/>
  <c r="E370" i="4"/>
  <c r="F370" i="4" s="1"/>
  <c r="G370" i="4" s="1"/>
  <c r="H369" i="4"/>
  <c r="N368" i="4"/>
  <c r="D370" i="4"/>
  <c r="L370" i="4"/>
  <c r="K370" i="4"/>
  <c r="C371" i="4"/>
  <c r="E371" i="4" s="1"/>
  <c r="I370" i="4"/>
  <c r="M370" i="4"/>
  <c r="J370" i="4"/>
  <c r="B370" i="4"/>
  <c r="H370" i="4" l="1"/>
  <c r="O370" i="4"/>
  <c r="F371" i="4"/>
  <c r="G371" i="4" s="1"/>
  <c r="N369" i="4"/>
  <c r="M371" i="4"/>
  <c r="I371" i="4"/>
  <c r="D371" i="4"/>
  <c r="C372" i="4"/>
  <c r="J371" i="4"/>
  <c r="K371" i="4"/>
  <c r="B371" i="4"/>
  <c r="L371" i="4"/>
  <c r="O371" i="4" l="1"/>
  <c r="E372" i="4"/>
  <c r="F372" i="4" s="1"/>
  <c r="G372" i="4" s="1"/>
  <c r="H371" i="4"/>
  <c r="N371" i="4" s="1"/>
  <c r="C373" i="4"/>
  <c r="E373" i="4" s="1"/>
  <c r="N370" i="4"/>
  <c r="L372" i="4"/>
  <c r="J372" i="4"/>
  <c r="B372" i="4"/>
  <c r="M372" i="4"/>
  <c r="I372" i="4"/>
  <c r="K372" i="4"/>
  <c r="D372" i="4"/>
  <c r="H372" i="4" l="1"/>
  <c r="O372" i="4"/>
  <c r="F373" i="4"/>
  <c r="G373" i="4" s="1"/>
  <c r="B373" i="4"/>
  <c r="J373" i="4"/>
  <c r="D373" i="4"/>
  <c r="K373" i="4"/>
  <c r="I373" i="4"/>
  <c r="L373" i="4"/>
  <c r="M373" i="4"/>
  <c r="O373" i="4" l="1"/>
  <c r="H373" i="4"/>
  <c r="N373" i="4" s="1"/>
  <c r="N372" i="4"/>
  <c r="N375" i="4" l="1"/>
  <c r="N3" i="4" s="1"/>
  <c r="K38" i="3" s="1"/>
  <c r="P53" i="3" s="1"/>
  <c r="P55" i="3" s="1"/>
  <c r="S55" i="3" s="1"/>
  <c r="O375" i="4"/>
  <c r="O3" i="4" s="1"/>
  <c r="S38" i="3" s="1"/>
  <c r="P58" i="3" l="1"/>
  <c r="P60" i="3" s="1"/>
  <c r="S60" i="3" s="1"/>
  <c r="S39" i="3"/>
  <c r="B66" i="3"/>
  <c r="K66" i="3"/>
  <c r="K49" i="3" s="1"/>
  <c r="AH21" i="4"/>
  <c r="K41" i="3"/>
  <c r="X75" i="3"/>
  <c r="O1" i="4" s="1"/>
  <c r="K67" i="3"/>
  <c r="B67" i="3"/>
  <c r="S49" i="3" l="1"/>
  <c r="S66" i="3"/>
  <c r="S70" i="3" s="1"/>
  <c r="S67" i="3"/>
  <c r="B70" i="3"/>
  <c r="B71" i="3"/>
  <c r="K70" i="3" l="1"/>
</calcChain>
</file>

<file path=xl/sharedStrings.xml><?xml version="1.0" encoding="utf-8"?>
<sst xmlns="http://schemas.openxmlformats.org/spreadsheetml/2006/main" count="16767" uniqueCount="241">
  <si>
    <t>Dit formulier gaat uit van de wettelijke schoolvakanties zoals gepubliceerd op www.schoolvakanties-nederland.nl</t>
  </si>
  <si>
    <t>Vakantiesperiodes, Feestdagen, Extra vrij en Toch werkdag</t>
  </si>
  <si>
    <t xml:space="preserve">- onbetaald OSV (indien van toepassing): idem </t>
  </si>
  <si>
    <t>- betaald OSV (indien van toepassing): de klokuren invullen bij de dag waarop de medewerker verlof geniet</t>
  </si>
  <si>
    <t>- huidige rooster (op basis van het rooster dat geldt vóór de opname van OSV. Eventuele toekomstige wtf verlaging niet meenemen)</t>
  </si>
  <si>
    <r>
      <rPr>
        <b/>
        <sz val="9"/>
        <color theme="1"/>
        <rFont val="Arial"/>
        <family val="2"/>
      </rPr>
      <t>Klokuren</t>
    </r>
    <r>
      <rPr>
        <sz val="9"/>
        <color theme="1"/>
        <rFont val="Arial"/>
        <family val="2"/>
      </rPr>
      <t xml:space="preserve"> per dag invullen bij:</t>
    </r>
  </si>
  <si>
    <t>4. Opname verlof over de week</t>
  </si>
  <si>
    <t>graag een nieuw formulier invullen.</t>
  </si>
  <si>
    <t>In te vullen OSV periode maximaal over één schooljaar. Is het verlof over meerdere schooljaren dan voor het 2e schooljaar</t>
  </si>
  <si>
    <t xml:space="preserve">datum einde verlof: de laatste dag van het verlof moet ingevuld worden. </t>
  </si>
  <si>
    <t>datum ingang verlof: vul de eerste datum van het verlof in</t>
  </si>
  <si>
    <t>3. Ouderschapsverlof</t>
  </si>
  <si>
    <t>geef hier het eerder genoten OSV aan in klokuren voor het kind waar de aanvraag betrekking op heeft. Vul hier ook de uren in</t>
  </si>
  <si>
    <t xml:space="preserve">Eerder genoten OSV: </t>
  </si>
  <si>
    <r>
      <rPr>
        <sz val="9"/>
        <color indexed="8"/>
        <rFont val="Arial"/>
        <family val="2"/>
      </rPr>
      <t>geboortedatum</t>
    </r>
    <r>
      <rPr>
        <sz val="9"/>
        <rFont val="Arial"/>
        <family val="2"/>
      </rPr>
      <t>: geboortedatum van het kind waar u de aanvraag voor doet</t>
    </r>
  </si>
  <si>
    <r>
      <rPr>
        <sz val="9"/>
        <color indexed="8"/>
        <rFont val="Arial"/>
        <family val="2"/>
      </rPr>
      <t>naam</t>
    </r>
    <r>
      <rPr>
        <sz val="9"/>
        <rFont val="Arial"/>
        <family val="2"/>
      </rPr>
      <t>: naam van het kind waarvoor u de aanvraag doet</t>
    </r>
  </si>
  <si>
    <t>2. Gegevens van het kind waar aanvraag betrekking op heeft:</t>
  </si>
  <si>
    <t>Indien de werknemer na verlof minder wil gaan werken, vul dan die lagere werktijdfactor in. Dan hoeft er achteraf niet te worden terugbetaald.</t>
  </si>
  <si>
    <r>
      <rPr>
        <sz val="9"/>
        <color indexed="8"/>
        <rFont val="Arial"/>
        <family val="2"/>
      </rPr>
      <t>werktijdfactor inclusief OSV</t>
    </r>
    <r>
      <rPr>
        <sz val="9"/>
        <rFont val="Arial"/>
        <family val="2"/>
      </rPr>
      <t xml:space="preserve">: vul hier de werktijdfactor in van de medewerker (inclusief eventuele verloven). </t>
    </r>
  </si>
  <si>
    <r>
      <t>Personeelsnummer</t>
    </r>
    <r>
      <rPr>
        <sz val="9"/>
        <rFont val="Arial"/>
        <family val="2"/>
      </rPr>
      <t>: het personeelsnummer van de medewerker in Afas</t>
    </r>
  </si>
  <si>
    <r>
      <rPr>
        <sz val="9"/>
        <color indexed="8"/>
        <rFont val="Arial"/>
        <family val="2"/>
      </rPr>
      <t>naam aanvrager</t>
    </r>
    <r>
      <rPr>
        <sz val="9"/>
        <rFont val="Arial"/>
        <family val="2"/>
      </rPr>
      <t>: bij gehuwde vrouwen ook de meisjesnaam vermelden</t>
    </r>
  </si>
  <si>
    <r>
      <rPr>
        <sz val="9"/>
        <color indexed="8"/>
        <rFont val="Arial"/>
        <family val="2"/>
      </rPr>
      <t>werkgever- en brinnummer</t>
    </r>
    <r>
      <rPr>
        <sz val="9"/>
        <rFont val="Arial"/>
        <family val="2"/>
      </rPr>
      <t>: het 5-cijferig 'DUO-nummer' en het brinnummer van de school bestaande uit 2 cijfers + 2 letter</t>
    </r>
  </si>
  <si>
    <r>
      <t>1</t>
    </r>
    <r>
      <rPr>
        <b/>
        <sz val="9"/>
        <color indexed="8"/>
        <rFont val="Arial"/>
        <family val="2"/>
      </rPr>
      <t>. Algemene gegevens</t>
    </r>
    <r>
      <rPr>
        <sz val="9"/>
        <rFont val="Arial"/>
        <family val="2"/>
      </rPr>
      <t>:</t>
    </r>
  </si>
  <si>
    <r>
      <t xml:space="preserve">Bij alle uren worden </t>
    </r>
    <r>
      <rPr>
        <b/>
        <sz val="9"/>
        <color theme="1"/>
        <rFont val="Arial"/>
        <family val="2"/>
      </rPr>
      <t>KLOKUREN</t>
    </r>
    <r>
      <rPr>
        <sz val="9"/>
        <color theme="1"/>
        <rFont val="Arial"/>
        <family val="2"/>
      </rPr>
      <t xml:space="preserve"> bedoeld (decimaal invullen: 8 uur en 30 minuten invullen als </t>
    </r>
    <r>
      <rPr>
        <b/>
        <sz val="9"/>
        <color theme="1"/>
        <rFont val="Arial"/>
        <family val="2"/>
      </rPr>
      <t>8,5</t>
    </r>
    <r>
      <rPr>
        <sz val="9"/>
        <color theme="1"/>
        <rFont val="Arial"/>
        <family val="2"/>
      </rPr>
      <t>)</t>
    </r>
  </si>
  <si>
    <r>
      <t xml:space="preserve">Een datum invullen als: </t>
    </r>
    <r>
      <rPr>
        <b/>
        <sz val="9"/>
        <color theme="1"/>
        <rFont val="Arial"/>
        <family val="2"/>
      </rPr>
      <t>dd-mm-jjjj</t>
    </r>
  </si>
  <si>
    <t>datum</t>
  </si>
  <si>
    <t>Handtekening aanvrager:</t>
  </si>
  <si>
    <t>Handtekening werkgever:</t>
  </si>
  <si>
    <t>5.</t>
  </si>
  <si>
    <t>Totaal opgenomen uren Onbetaald OSV</t>
  </si>
  <si>
    <t>Totaal opgenomen uren Betaald OSV</t>
  </si>
  <si>
    <t>Totaal opgenomen uren OSV (betaald &amp; onbetaald)</t>
  </si>
  <si>
    <t>Restant uren Onbetaald OSV</t>
  </si>
  <si>
    <t>Restant uren Betaald OSV</t>
  </si>
  <si>
    <t>Restant uren OSV (betaald &amp; onbetaald)</t>
  </si>
  <si>
    <t>Ten behoeve van vervolg-aanvraag</t>
  </si>
  <si>
    <t>uren</t>
  </si>
  <si>
    <t>totaal</t>
  </si>
  <si>
    <t>vr</t>
  </si>
  <si>
    <t>do</t>
  </si>
  <si>
    <t>wo</t>
  </si>
  <si>
    <t>di</t>
  </si>
  <si>
    <t>ma</t>
  </si>
  <si>
    <t>Onbetaald OSV</t>
  </si>
  <si>
    <t>Betaald OSV</t>
  </si>
  <si>
    <t>Huidig rooster</t>
  </si>
  <si>
    <t>Huidig rooster indien geen verlof</t>
  </si>
  <si>
    <t>Opname verlof over de week: (klokuren per dag in vullen in decimalen, bijvoorbeeld: 8,25 = 8 uur en 15 minuten)</t>
  </si>
  <si>
    <t>4.</t>
  </si>
  <si>
    <t>3.</t>
  </si>
  <si>
    <t>Nee</t>
  </si>
  <si>
    <t>2.</t>
  </si>
  <si>
    <t>1.</t>
  </si>
  <si>
    <t>VerlofTmUiterlijk</t>
  </si>
  <si>
    <t>VerlofVroegst</t>
  </si>
  <si>
    <t>Tm ivm bekende vakanties</t>
  </si>
  <si>
    <t>Vanaf ivm bekende vakanties</t>
  </si>
  <si>
    <t>LaatsteDagSchooljaar</t>
  </si>
  <si>
    <t>EersteDagSchooljaarVandaag</t>
  </si>
  <si>
    <t>EersteDagSchooljaar</t>
  </si>
  <si>
    <t>Voor8jaar</t>
  </si>
  <si>
    <t>deel van maand is berekend op basis van werkdagen in periode gedeeld door totaal aantal werkdagen in de maand</t>
  </si>
  <si>
    <t>Waarde B</t>
  </si>
  <si>
    <t>Waarde A</t>
  </si>
  <si>
    <t>totaal mnd</t>
  </si>
  <si>
    <t>tussen mnd</t>
  </si>
  <si>
    <t>ltst mnd</t>
  </si>
  <si>
    <t>1st mnd</t>
  </si>
  <si>
    <t>laatste</t>
  </si>
  <si>
    <t>ingang</t>
  </si>
  <si>
    <t>OOV</t>
  </si>
  <si>
    <t>BOV</t>
  </si>
  <si>
    <t>uren onbetaald OV</t>
  </si>
  <si>
    <t>uren betaald OV</t>
  </si>
  <si>
    <t>is OOV periode</t>
  </si>
  <si>
    <t>is BOV periode</t>
  </si>
  <si>
    <t>is Wel werkdag dus OV</t>
  </si>
  <si>
    <t>is Extra Vak.dag</t>
  </si>
  <si>
    <t>is Feestdag</t>
  </si>
  <si>
    <t>is Vakantie</t>
  </si>
  <si>
    <t>omschrijving vakantie</t>
  </si>
  <si>
    <t>vakantie tot en met</t>
  </si>
  <si>
    <t>vakantie vanaf</t>
  </si>
  <si>
    <t>onbet OV</t>
  </si>
  <si>
    <t>betaald OV</t>
  </si>
  <si>
    <t>laatste dag</t>
  </si>
  <si>
    <t>=====</t>
  </si>
  <si>
    <t>2e kerstdag</t>
  </si>
  <si>
    <t>1e kerstdag</t>
  </si>
  <si>
    <t>2e pinksterdag</t>
  </si>
  <si>
    <t>1e pinksterdag</t>
  </si>
  <si>
    <t>vrijdag na hemelvaart</t>
  </si>
  <si>
    <t>hemelvaart</t>
  </si>
  <si>
    <t>bevrijdingsdag</t>
  </si>
  <si>
    <t>koningsdag</t>
  </si>
  <si>
    <t>2e paasdag</t>
  </si>
  <si>
    <t>1e paasdag</t>
  </si>
  <si>
    <t>goede vrijdag</t>
  </si>
  <si>
    <t>aswoensdag</t>
  </si>
  <si>
    <t>carnaval</t>
  </si>
  <si>
    <t>Kerst</t>
  </si>
  <si>
    <t>Herfst</t>
  </si>
  <si>
    <t>nieuwjaar</t>
  </si>
  <si>
    <t>Zomer</t>
  </si>
  <si>
    <t>Mei</t>
  </si>
  <si>
    <t>Voorjaar</t>
  </si>
  <si>
    <t>tm</t>
  </si>
  <si>
    <t>vanaf</t>
  </si>
  <si>
    <t>indexnr:</t>
  </si>
  <si>
    <t>vak. Aanv. 1e Schooljr</t>
  </si>
  <si>
    <t>Vakanties in schooljaar(/jaren)</t>
  </si>
  <si>
    <t>Info van internet</t>
  </si>
  <si>
    <t>Afwijkende vakantiedagen of feestdagen kunnen op aanvraagformulier ook onderaan in het schema opgegeven worden:</t>
  </si>
  <si>
    <t>- je kunt hier alleen de begin en einddatum aanpassen. Je kunt hier geen vakanties toevoegen of verwijderen.</t>
  </si>
  <si>
    <t>- vakantieperiodes moeten oplopend gesorteerd blijven en er mag geen overlap ontstaan.</t>
  </si>
  <si>
    <t>Door ondertekening verklaren aanvrager en werkgever akkoord te zijn met de in de aanvraag vermelde gegevens.</t>
  </si>
  <si>
    <t>SCHOOLJAAR</t>
  </si>
  <si>
    <t>AANVRAAGFORMULIER</t>
  </si>
  <si>
    <t>GEGEVENS AANVRAGER</t>
  </si>
  <si>
    <t>Werkgever- en brinnummer:</t>
  </si>
  <si>
    <t>Naam aanvrager:</t>
  </si>
  <si>
    <t>Personeelsnummer:</t>
  </si>
  <si>
    <t>Werktijdfactor incl OSV bij start verlof</t>
  </si>
  <si>
    <t>Wijzigt werktijdfactor na verlof?</t>
  </si>
  <si>
    <r>
      <t xml:space="preserve">TOTAAL TOEGESTANE UREN OSV </t>
    </r>
    <r>
      <rPr>
        <sz val="9"/>
        <rFont val="Arial"/>
        <family val="2"/>
      </rPr>
      <t>(betaald &amp; onbetaald)</t>
    </r>
  </si>
  <si>
    <t>UREN BETAALD OSV</t>
  </si>
  <si>
    <t>UREN ONBETAALD OSV</t>
  </si>
  <si>
    <t xml:space="preserve">GEGEVENS KIND </t>
  </si>
  <si>
    <t>Naam:</t>
  </si>
  <si>
    <t>Geboortedatum:</t>
  </si>
  <si>
    <t>OUDERSCHAPSVERLOF</t>
  </si>
  <si>
    <t>BETAALD OSV</t>
  </si>
  <si>
    <t>ONBETAALD OSV</t>
  </si>
  <si>
    <t>Omvang verlof in klokuren:</t>
  </si>
  <si>
    <r>
      <rPr>
        <b/>
        <sz val="10"/>
        <rFont val="Arial"/>
        <family val="2"/>
      </rPr>
      <t xml:space="preserve">OPNAME VERLOF OVER DE WEEK </t>
    </r>
    <r>
      <rPr>
        <sz val="10"/>
        <rFont val="Arial"/>
        <family val="2"/>
      </rPr>
      <t xml:space="preserve"> (klokuren per dag)</t>
    </r>
  </si>
  <si>
    <t>TEN BEHOEVE VAN SALARISADMINISTRATIE</t>
  </si>
  <si>
    <t>TEN BEHOEVE VAN VERVOLGAANVRAAG</t>
  </si>
  <si>
    <t>VAKANTIEPERIODES / FEESTDAGEN / EXTRA VRIJ / TOCH WERKDAG</t>
  </si>
  <si>
    <t>VAKANTIES</t>
  </si>
  <si>
    <t>FEESTDAGEN</t>
  </si>
  <si>
    <t>VAKANTIE</t>
  </si>
  <si>
    <t>BEGINDATUM</t>
  </si>
  <si>
    <t>EINDDATUM</t>
  </si>
  <si>
    <t>DATUM</t>
  </si>
  <si>
    <t>OMSCHRIJVING</t>
  </si>
  <si>
    <t>ONDERTEKENING</t>
  </si>
  <si>
    <t xml:space="preserve">De lichtgroene velden moeten gevuld worden. </t>
  </si>
  <si>
    <t>TOELICHTING INVULLEN "AANVRAAGFORMULIER OUDERSCHAPSVERLOF"</t>
  </si>
  <si>
    <t>Afwijkende vakantie</t>
  </si>
  <si>
    <t>Naam ondertekenaar</t>
  </si>
  <si>
    <t>Graag de lichtgroene velden invullen.</t>
  </si>
  <si>
    <t>carnaval ma</t>
  </si>
  <si>
    <t>carnaval di</t>
  </si>
  <si>
    <t>hoeveelste</t>
  </si>
  <si>
    <t>index</t>
  </si>
  <si>
    <t>Pos</t>
  </si>
  <si>
    <t>Index</t>
  </si>
  <si>
    <t>Feestdagen in schooljaar</t>
  </si>
  <si>
    <t>0= niet feestdag</t>
  </si>
  <si>
    <t>1= wel feestdag</t>
  </si>
  <si>
    <t>Ook de feestdagen worden automatisch gevuld. Kies de feestdagen in tabblad "Vakantie-Feestdagen"</t>
  </si>
  <si>
    <t>Afwijkende standaard schoolvakantie kan op tab " Vakantie-Feestdagen"  in het lichtgroene blok opgegeven worden. Dit is meestal alleen de meivakantie.</t>
  </si>
  <si>
    <t xml:space="preserve">Heeft u eerder ouderschapsverlof genoten voor bovenvermeld kind? </t>
  </si>
  <si>
    <t xml:space="preserve">Totaal eerder opgenomen uren OSV </t>
  </si>
  <si>
    <t>Versies</t>
  </si>
  <si>
    <t>datum aanpassing</t>
  </si>
  <si>
    <t>aanpassing</t>
  </si>
  <si>
    <t>de verwijzingen naar reeds genoten max 3 dagen vaderschapsverlof zijn verwijderd.</t>
  </si>
  <si>
    <t>verwijzing naar cao-artikelen aangepast ivm nieuwe cao</t>
  </si>
  <si>
    <r>
      <t xml:space="preserve">vakantie-periodes uitgebreid met de </t>
    </r>
    <r>
      <rPr>
        <b/>
        <sz val="11"/>
        <color theme="1"/>
        <rFont val="Arial"/>
        <family val="2"/>
      </rPr>
      <t>voorlopige</t>
    </r>
    <r>
      <rPr>
        <sz val="11"/>
        <color theme="1"/>
        <rFont val="Arial"/>
        <family val="2"/>
      </rPr>
      <t xml:space="preserve"> vakantieperiodes vanaf schooljaar 2022/2023 (https://www.rijksoverheid.nl/onderwerpen/schoolvakanties/overzicht-schoolvakanties-per-schooljaar)
In de loop van 2021 stelt OCW de data definitief vast.</t>
    </r>
  </si>
  <si>
    <t>Vanaf schooljaar 22-23 zijn</t>
  </si>
  <si>
    <t>de datums nog VOORLOPIG.</t>
  </si>
  <si>
    <t>In 2021 zullen de definitieve</t>
  </si>
  <si>
    <t>datums door OCW</t>
  </si>
  <si>
    <t>gepubliceerd worden.</t>
  </si>
  <si>
    <t>Ouderschapsverlof Voortgezet Onderwijs</t>
  </si>
  <si>
    <r>
      <rPr>
        <b/>
        <i/>
        <sz val="9"/>
        <rFont val="Arial"/>
        <family val="2"/>
      </rPr>
      <t>Let op</t>
    </r>
    <r>
      <rPr>
        <i/>
        <sz val="9"/>
        <rFont val="Arial"/>
        <family val="2"/>
      </rPr>
      <t>: de werkgever mag hiervan afzien en toch de huidige werktijdfactor gebruiken</t>
    </r>
  </si>
  <si>
    <t>Let op: Dit formulier houdt rekening met 1 week meivakantie</t>
  </si>
  <si>
    <t xml:space="preserve">Heb je de 12 maanden voorafgaand aan het OSV een hogere werktijdfactor gehad? Stem dan met je werkgever af of de berekening daarop gebaseerd mag worden. </t>
  </si>
  <si>
    <t>(4 jaar na geboorte)</t>
  </si>
  <si>
    <t>(8 jaar na geboorte)</t>
  </si>
  <si>
    <t>Aanvrager verklaart te voldoen aan de voorwaarden genoemd in de CAO-VO artikel 15.6 t/m 15.7 en op de hoogte te zijn van de terugbetalingsverplichting</t>
  </si>
  <si>
    <t>Korting Betaald OSV</t>
  </si>
  <si>
    <t>Muteren in AFAS in uren p/w</t>
  </si>
  <si>
    <t>Uren ouderschapsverlof</t>
  </si>
  <si>
    <t>Weken ouderschapsverlof in periode</t>
  </si>
  <si>
    <t>Uren ouderschapsverlof per week*</t>
  </si>
  <si>
    <t>* Het aantal uren ouderschapsverlof wordt verspreid over het aantal weken in de totale periode van het verlof. Hierbij wordt rekening gehouden dat er geen uren ouderschapsverlof worden opgenomen in vakanties. Het gemiddeld aantal uren in deze periode zal worden verwerkt in het systeem en zal dus worden gekort op het salaris.</t>
  </si>
  <si>
    <t>Betaald OSV mag niet worden opgenomen vanaf:</t>
  </si>
  <si>
    <t>Onbetaald OSV mag niet worden opgenomen vanaf:</t>
  </si>
  <si>
    <t>De begin- of einddatum kun je aanpassen op het tabblad 'Vakantie-Feestdagen' in kolom K &amp; L</t>
  </si>
  <si>
    <t>Dagen die voor iedereen vrij zijn, maar geen feestdagen of vakantie zijn (bijv. dag voor de zomervakantie) --&gt; dus geen opname ouderschapsverlof</t>
  </si>
  <si>
    <t>Dagen tijdens vakantie/feestdagen die toch gewerkt worden (bijv. wel werken op Goede vrijdag) --&gt; dus wel opname ouderschapsverlof</t>
  </si>
  <si>
    <t>zoals genoemd in art. 15.7.c.</t>
  </si>
  <si>
    <t>Het formulier houdt rekening met de wettelijk vastgesteld schoolvakanties zoals gepubliceerd op www.schoolvakanties-nederland.nl</t>
  </si>
  <si>
    <t xml:space="preserve">Indien er extra vakantie is of indien er juist meer gewerkt wordt, dan kunnen die dagen onderaan ingevuld worden bij </t>
  </si>
  <si>
    <t>het kopje 'Vakantiesperiodes, Feestdagen, Extra vrij en Toch werkdag'.</t>
  </si>
  <si>
    <t xml:space="preserve">- Extra vrije dag/vakantie: welke dagen voor iedereen vrij zijn, maar geen feestdagen of vakantie zijn (dus geen genoten ouderschapverlof).  </t>
  </si>
  <si>
    <t xml:space="preserve">        Bijv. vrij op dag voor de zomervakantie.</t>
  </si>
  <si>
    <t xml:space="preserve">- Geen vrije dag/vakantie: welke dagen toch gewerkt wordt (dan wordt wel ouderschapverlof geteld indien het overeenkomt met verlofrooster).  </t>
  </si>
  <si>
    <t>Bijv. wel werken op Goede Vrijdag of studiedagen terwijl de leerlingen vakantie hebben.</t>
  </si>
  <si>
    <t>Voor4jaar</t>
  </si>
  <si>
    <t>Regio voor vakantiedata</t>
  </si>
  <si>
    <t>Regio</t>
  </si>
  <si>
    <t>Zuid</t>
  </si>
  <si>
    <t>Midden</t>
  </si>
  <si>
    <t>info van internet</t>
  </si>
  <si>
    <t xml:space="preserve"> www.schoolvakanties-nederland.nl</t>
  </si>
  <si>
    <t>ZUID</t>
  </si>
  <si>
    <t>MIDDEN</t>
  </si>
  <si>
    <t>Vakantie</t>
  </si>
  <si>
    <t>2023-Voorjaar</t>
  </si>
  <si>
    <t/>
  </si>
  <si>
    <t>2023-Mei</t>
  </si>
  <si>
    <t>2023-Zomer</t>
  </si>
  <si>
    <t>2023-Herfst</t>
  </si>
  <si>
    <t>2023-Kerst</t>
  </si>
  <si>
    <t>2024-Voorjaar</t>
  </si>
  <si>
    <t>2024-Mei</t>
  </si>
  <si>
    <t>2024-Zomer</t>
  </si>
  <si>
    <t>2024-Herfst</t>
  </si>
  <si>
    <t>2024-Kerst</t>
  </si>
  <si>
    <t>2025-Voorjaar</t>
  </si>
  <si>
    <t>2025-Mei</t>
  </si>
  <si>
    <t>2025-Zomer</t>
  </si>
  <si>
    <t>2025-Herfst</t>
  </si>
  <si>
    <t>2025-Kerst</t>
  </si>
  <si>
    <t>2026-Voorjaar</t>
  </si>
  <si>
    <t>2026-Mei</t>
  </si>
  <si>
    <t>2026-Zomer</t>
  </si>
  <si>
    <t>Vakanties moeten oplopend gesorteerd zijn en geen overlap hebben.</t>
  </si>
  <si>
    <t>2026-Herfst</t>
  </si>
  <si>
    <t>2026-Kerst</t>
  </si>
  <si>
    <t>2022-Kerst</t>
  </si>
  <si>
    <t>2022-Herfst</t>
  </si>
  <si>
    <t>2022-Zomer</t>
  </si>
  <si>
    <t>Datum aanvang verlof: (maandag van/vóór eerste dag verlof)</t>
  </si>
  <si>
    <t>Datum einde verlof: (zondag van/ná laatste dag verlof)</t>
  </si>
  <si>
    <t>Let op! Vul volledige weken in, dus de beginddatum moet een maandag zijn en de einddatum een zondag.</t>
  </si>
  <si>
    <r>
      <t>EXTRA VRIJE DAG/VAKANTIE</t>
    </r>
    <r>
      <rPr>
        <sz val="10"/>
        <color rgb="FF01393D"/>
        <rFont val="Arial"/>
        <family val="2"/>
      </rPr>
      <t xml:space="preserve">                                                         (DUS GEEN OUDERSCHAPSVERLOF)</t>
    </r>
  </si>
  <si>
    <r>
      <t>GEEN VRIJE DAG/VAKANTIE</t>
    </r>
    <r>
      <rPr>
        <sz val="10"/>
        <color rgb="FF01393D"/>
        <rFont val="Arial"/>
        <family val="2"/>
      </rPr>
      <t xml:space="preserve">                                                                         (DUS WEL OUDERSCHAPSVERLOF)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</si>
</sst>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yyyy"/>
    <numFmt numFmtId="165" formatCode="General\ &quot;uur&quot;"/>
    <numFmt numFmtId="166" formatCode="0.00\ &quot;uur&quot;"/>
    <numFmt numFmtId="167" formatCode="0.00\ \ &quot;uur&quot;"/>
    <numFmt numFmtId="168" formatCode="&quot;over&quot;\ \ 0.00\ \ &quot;uur&quot;"/>
    <numFmt numFmtId="169" formatCode="0.00\ \ %"/>
    <numFmt numFmtId="170" formatCode="0.00\ %"/>
    <numFmt numFmtId="171" formatCode="0.0000"/>
    <numFmt numFmtId="172" formatCode="ddd"/>
    <numFmt numFmtId="173" formatCode="ddd;;;@"/>
    <numFmt numFmtId="174" formatCode="0.00\ \ &quot;uur per week&quot;"/>
  </numFmts>
  <fonts count="41" x14ac:knownFonts="1">
    <font>
      <sz val="11"/>
      <color theme="1"/>
      <name val="Arial"/>
      <family val="2"/>
    </font>
    <font>
      <sz val="11"/>
      <color theme="1"/>
      <name val="Calibri"/>
      <family val="2"/>
      <scheme val="minor"/>
    </font>
    <font>
      <sz val="9"/>
      <color theme="1"/>
      <name val="Arial"/>
      <family val="2"/>
    </font>
    <font>
      <sz val="10"/>
      <name val="Arial"/>
      <family val="2"/>
    </font>
    <font>
      <sz val="9"/>
      <name val="Arial"/>
      <family val="2"/>
    </font>
    <font>
      <b/>
      <sz val="9"/>
      <color theme="1"/>
      <name val="Arial"/>
      <family val="2"/>
    </font>
    <font>
      <sz val="9"/>
      <color indexed="8"/>
      <name val="Arial"/>
      <family val="2"/>
    </font>
    <font>
      <i/>
      <sz val="9"/>
      <color theme="1"/>
      <name val="Arial"/>
      <family val="2"/>
    </font>
    <font>
      <b/>
      <sz val="9"/>
      <color indexed="8"/>
      <name val="Arial"/>
      <family val="2"/>
    </font>
    <font>
      <sz val="10"/>
      <color theme="1"/>
      <name val="Arial"/>
      <family val="2"/>
    </font>
    <font>
      <b/>
      <sz val="10"/>
      <name val="Arial"/>
      <family val="2"/>
    </font>
    <font>
      <b/>
      <sz val="15"/>
      <color rgb="FFB92DB9"/>
      <name val="Arial"/>
      <family val="2"/>
    </font>
    <font>
      <b/>
      <sz val="15"/>
      <name val="Arial"/>
      <family val="2"/>
    </font>
    <font>
      <b/>
      <sz val="10"/>
      <color indexed="10"/>
      <name val="Arial"/>
      <family val="2"/>
    </font>
    <font>
      <i/>
      <sz val="10"/>
      <name val="Arial"/>
      <family val="2"/>
    </font>
    <font>
      <b/>
      <sz val="10"/>
      <color rgb="FFFF0000"/>
      <name val="Arial"/>
      <family val="2"/>
    </font>
    <font>
      <sz val="12"/>
      <name val="Arial"/>
      <family val="2"/>
    </font>
    <font>
      <b/>
      <sz val="12"/>
      <name val="Arial"/>
      <family val="2"/>
    </font>
    <font>
      <sz val="8"/>
      <name val="Arial"/>
      <family val="2"/>
    </font>
    <font>
      <b/>
      <sz val="9"/>
      <name val="Arial"/>
      <family val="2"/>
    </font>
    <font>
      <sz val="8"/>
      <color indexed="10"/>
      <name val="Arial"/>
      <family val="2"/>
    </font>
    <font>
      <b/>
      <sz val="14"/>
      <name val="Arial"/>
      <family val="2"/>
    </font>
    <font>
      <sz val="10"/>
      <color rgb="FFFF0000"/>
      <name val="Arial"/>
      <family val="2"/>
    </font>
    <font>
      <sz val="10"/>
      <color indexed="9"/>
      <name val="Arial"/>
      <family val="2"/>
    </font>
    <font>
      <b/>
      <sz val="16"/>
      <name val="Arial"/>
      <family val="2"/>
    </font>
    <font>
      <b/>
      <sz val="8"/>
      <color rgb="FFFF0000"/>
      <name val="Arial"/>
      <family val="2"/>
    </font>
    <font>
      <i/>
      <sz val="9"/>
      <name val="Arial"/>
      <family val="2"/>
    </font>
    <font>
      <sz val="9"/>
      <name val="Verdana"/>
      <family val="2"/>
    </font>
    <font>
      <b/>
      <sz val="10"/>
      <color theme="3" tint="0.39997558519241921"/>
      <name val="Verdana"/>
      <family val="2"/>
    </font>
    <font>
      <sz val="8"/>
      <color rgb="FFFF0000"/>
      <name val="Arial"/>
      <family val="2"/>
    </font>
    <font>
      <sz val="12"/>
      <color theme="0"/>
      <name val="Arial"/>
      <family val="2"/>
    </font>
    <font>
      <sz val="20"/>
      <color theme="1" tint="0.249977111117893"/>
      <name val="Arial"/>
      <family val="2"/>
    </font>
    <font>
      <sz val="14"/>
      <color theme="0"/>
      <name val="Arial"/>
      <family val="2"/>
    </font>
    <font>
      <b/>
      <sz val="10"/>
      <color rgb="FF41A336"/>
      <name val="Arial"/>
      <family val="2"/>
    </font>
    <font>
      <b/>
      <sz val="11"/>
      <color theme="1"/>
      <name val="Arial"/>
      <family val="2"/>
    </font>
    <font>
      <sz val="9"/>
      <color rgb="FFFF0000"/>
      <name val="Arial"/>
      <family val="2"/>
    </font>
    <font>
      <b/>
      <i/>
      <sz val="9"/>
      <name val="Arial"/>
      <family val="2"/>
    </font>
    <font>
      <b/>
      <i/>
      <sz val="11"/>
      <color rgb="FFFF0000"/>
      <name val="Arial"/>
      <family val="2"/>
    </font>
    <font>
      <b/>
      <u/>
      <sz val="10"/>
      <name val="Arial"/>
      <family val="2"/>
    </font>
    <font>
      <b/>
      <sz val="10"/>
      <color rgb="FF01393D"/>
      <name val="Arial"/>
      <family val="2"/>
    </font>
    <font>
      <sz val="10"/>
      <color rgb="FF01393D"/>
      <name val="Arial"/>
      <family val="2"/>
    </font>
  </fonts>
  <fills count="15">
    <fill>
      <patternFill patternType="none"/>
    </fill>
    <fill>
      <patternFill patternType="gray125"/>
    </fill>
    <fill>
      <patternFill patternType="solid">
        <fgColor rgb="FFB92DB9"/>
        <bgColor indexed="64"/>
      </patternFill>
    </fill>
    <fill>
      <patternFill patternType="solid">
        <fgColor indexed="9"/>
        <bgColor indexed="64"/>
      </patternFill>
    </fill>
    <fill>
      <patternFill patternType="solid">
        <fgColor theme="9" tint="0.39994506668294322"/>
        <bgColor indexed="64"/>
      </patternFill>
    </fill>
    <fill>
      <patternFill patternType="solid">
        <fgColor theme="9"/>
        <bgColor indexed="64"/>
      </patternFill>
    </fill>
    <fill>
      <patternFill patternType="solid">
        <fgColor rgb="FFECB2EC"/>
        <bgColor indexed="64"/>
      </patternFill>
    </fill>
    <fill>
      <patternFill patternType="solid">
        <fgColor rgb="FFFFC000"/>
        <bgColor indexed="64"/>
      </patternFill>
    </fill>
    <fill>
      <patternFill patternType="solid">
        <fgColor rgb="FFF1C7F5"/>
        <bgColor indexed="64"/>
      </patternFill>
    </fill>
    <fill>
      <patternFill patternType="solid">
        <fgColor rgb="FF41A336"/>
        <bgColor indexed="64"/>
      </patternFill>
    </fill>
    <fill>
      <patternFill patternType="solid">
        <fgColor rgb="FFA5CF82"/>
        <bgColor indexed="64"/>
      </patternFill>
    </fill>
    <fill>
      <patternFill patternType="solid">
        <fgColor rgb="FFFFFF00"/>
        <bgColor indexed="64"/>
      </patternFill>
    </fill>
    <fill>
      <patternFill patternType="solid">
        <fgColor rgb="FF92D050"/>
        <bgColor indexed="64"/>
      </patternFill>
    </fill>
    <fill>
      <patternFill patternType="solid">
        <fgColor rgb="FF01393D"/>
        <bgColor indexed="64"/>
      </patternFill>
    </fill>
    <fill>
      <patternFill patternType="solid">
        <fgColor rgb="FFE8816B"/>
        <bgColor indexed="64"/>
      </patternFill>
    </fill>
  </fills>
  <borders count="95">
    <border>
      <left/>
      <right/>
      <top/>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9"/>
      </right>
      <top/>
      <bottom style="thin">
        <color indexed="9"/>
      </bottom>
      <diagonal/>
    </border>
    <border>
      <left/>
      <right/>
      <top/>
      <bottom style="thin">
        <color indexed="9"/>
      </bottom>
      <diagonal/>
    </border>
    <border>
      <left/>
      <right style="thin">
        <color indexed="9"/>
      </right>
      <top style="thin">
        <color indexed="9"/>
      </top>
      <bottom/>
      <diagonal/>
    </border>
    <border>
      <left/>
      <right/>
      <top style="thin">
        <color indexed="9"/>
      </top>
      <bottom/>
      <diagonal/>
    </border>
    <border>
      <left/>
      <right style="thin">
        <color indexed="9"/>
      </right>
      <top/>
      <bottom/>
      <diagonal/>
    </border>
    <border>
      <left style="thin">
        <color indexed="9"/>
      </left>
      <right style="thin">
        <color auto="1"/>
      </right>
      <top style="thin">
        <color auto="1"/>
      </top>
      <bottom style="thin">
        <color auto="1"/>
      </bottom>
      <diagonal/>
    </border>
    <border>
      <left style="thin">
        <color indexed="9"/>
      </left>
      <right style="thin">
        <color indexed="9"/>
      </right>
      <top style="thin">
        <color indexed="9"/>
      </top>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auto="1"/>
      </bottom>
      <diagonal/>
    </border>
    <border>
      <left style="thin">
        <color indexed="9"/>
      </left>
      <right/>
      <top/>
      <bottom/>
      <diagonal/>
    </border>
    <border>
      <left style="thin">
        <color auto="1"/>
      </left>
      <right/>
      <top/>
      <bottom/>
      <diagonal/>
    </border>
    <border>
      <left style="thin">
        <color indexed="9"/>
      </left>
      <right style="thin">
        <color indexed="9"/>
      </right>
      <top style="thin">
        <color auto="1"/>
      </top>
      <bottom style="thin">
        <color auto="1"/>
      </bottom>
      <diagonal/>
    </border>
    <border>
      <left style="thin">
        <color auto="1"/>
      </left>
      <right style="thin">
        <color indexed="9"/>
      </right>
      <top style="thin">
        <color auto="1"/>
      </top>
      <bottom style="thin">
        <color auto="1"/>
      </bottom>
      <diagonal/>
    </border>
    <border>
      <left style="thin">
        <color indexed="9"/>
      </left>
      <right style="thin">
        <color indexed="9"/>
      </right>
      <top/>
      <bottom/>
      <diagonal/>
    </border>
    <border>
      <left/>
      <right/>
      <top style="thin">
        <color indexed="9"/>
      </top>
      <bottom style="thin">
        <color auto="1"/>
      </bottom>
      <diagonal/>
    </border>
    <border>
      <left style="thin">
        <color indexed="9"/>
      </left>
      <right/>
      <top style="thin">
        <color indexed="9"/>
      </top>
      <bottom style="thin">
        <color auto="1"/>
      </bottom>
      <diagonal/>
    </border>
    <border>
      <left/>
      <right/>
      <top style="thin">
        <color auto="1"/>
      </top>
      <bottom/>
      <diagonal/>
    </border>
    <border>
      <left style="thin">
        <color indexed="9"/>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diagonalDown="1">
      <left style="thin">
        <color auto="1"/>
      </left>
      <right/>
      <top style="medium">
        <color auto="1"/>
      </top>
      <bottom/>
      <diagonal style="thin">
        <color auto="1"/>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indexed="9"/>
      </left>
      <right style="thin">
        <color indexed="9"/>
      </right>
      <top style="thin">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indexed="9"/>
      </left>
      <right/>
      <top style="thin">
        <color indexed="9"/>
      </top>
      <bottom style="thin">
        <color auto="1"/>
      </bottom>
      <diagonal/>
    </border>
    <border>
      <left style="thin">
        <color auto="1"/>
      </left>
      <right style="thin">
        <color indexed="9"/>
      </right>
      <top style="thin">
        <color auto="1"/>
      </top>
      <bottom/>
      <diagonal/>
    </border>
    <border>
      <left style="thin">
        <color indexed="9"/>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9"/>
      </left>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style="thin">
        <color indexed="9"/>
      </bottom>
      <diagonal/>
    </border>
    <border>
      <left/>
      <right/>
      <top/>
      <bottom style="thin">
        <color auto="1"/>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auto="1"/>
      </left>
      <right/>
      <top style="medium">
        <color auto="1"/>
      </top>
      <bottom/>
      <diagonal/>
    </border>
    <border>
      <left style="thin">
        <color indexed="9"/>
      </left>
      <right style="thin">
        <color indexed="9"/>
      </right>
      <top style="thin">
        <color indexed="9"/>
      </top>
      <bottom style="thin">
        <color auto="1"/>
      </bottom>
      <diagonal/>
    </border>
    <border>
      <left style="thin">
        <color auto="1"/>
      </left>
      <right style="thin">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indexed="9"/>
      </top>
      <bottom style="thin">
        <color indexed="9"/>
      </bottom>
      <diagonal/>
    </border>
    <border>
      <left style="thin">
        <color indexed="9"/>
      </left>
      <right style="thin">
        <color auto="1"/>
      </right>
      <top style="thin">
        <color indexed="64"/>
      </top>
      <bottom style="thin">
        <color auto="1"/>
      </bottom>
      <diagonal/>
    </border>
    <border>
      <left style="thin">
        <color auto="1"/>
      </left>
      <right style="thin">
        <color indexed="9"/>
      </right>
      <top style="thin">
        <color indexed="64"/>
      </top>
      <bottom style="thin">
        <color auto="1"/>
      </bottom>
      <diagonal/>
    </border>
  </borders>
  <cellStyleXfs count="5">
    <xf numFmtId="0" fontId="0" fillId="0" borderId="0"/>
    <xf numFmtId="0" fontId="1" fillId="0" borderId="0"/>
    <xf numFmtId="0" fontId="3" fillId="0" borderId="0"/>
    <xf numFmtId="9" fontId="3" fillId="0" borderId="0" applyFont="0" applyFill="0" applyBorder="0" applyAlignment="0" applyProtection="0"/>
    <xf numFmtId="0" fontId="27" fillId="0" borderId="0"/>
  </cellStyleXfs>
  <cellXfs count="523">
    <xf numFmtId="0" fontId="0" fillId="0" borderId="0" xfId="0"/>
    <xf numFmtId="0" fontId="2" fillId="0" borderId="0" xfId="1" applyFont="1" applyProtection="1">
      <protection hidden="1"/>
    </xf>
    <xf numFmtId="0" fontId="2" fillId="0" borderId="0" xfId="1" quotePrefix="1" applyFont="1" applyAlignment="1" applyProtection="1">
      <alignment horizontal="left" indent="1"/>
      <protection hidden="1"/>
    </xf>
    <xf numFmtId="0" fontId="4" fillId="0" borderId="0" xfId="2" quotePrefix="1" applyFont="1" applyAlignment="1" applyProtection="1">
      <alignment horizontal="left" indent="1"/>
      <protection hidden="1"/>
    </xf>
    <xf numFmtId="0" fontId="4" fillId="0" borderId="1" xfId="2" applyFont="1" applyBorder="1" applyProtection="1">
      <protection hidden="1"/>
    </xf>
    <xf numFmtId="0" fontId="4" fillId="0" borderId="2" xfId="2" applyFont="1" applyBorder="1" applyProtection="1">
      <protection hidden="1"/>
    </xf>
    <xf numFmtId="0" fontId="5" fillId="0" borderId="0" xfId="1" applyFont="1" applyProtection="1">
      <protection hidden="1"/>
    </xf>
    <xf numFmtId="0" fontId="2" fillId="0" borderId="0" xfId="1" quotePrefix="1" applyFont="1" applyProtection="1">
      <protection hidden="1"/>
    </xf>
    <xf numFmtId="0" fontId="7" fillId="0" borderId="0" xfId="1" applyFont="1" applyProtection="1">
      <protection hidden="1"/>
    </xf>
    <xf numFmtId="0" fontId="9" fillId="0" borderId="0" xfId="1" applyFont="1" applyProtection="1">
      <protection hidden="1"/>
    </xf>
    <xf numFmtId="0" fontId="3" fillId="0" borderId="2" xfId="2" applyBorder="1" applyProtection="1">
      <protection hidden="1"/>
    </xf>
    <xf numFmtId="0" fontId="3" fillId="0" borderId="4" xfId="2" applyBorder="1" applyProtection="1">
      <protection hidden="1"/>
    </xf>
    <xf numFmtId="0" fontId="3" fillId="0" borderId="5" xfId="2" applyBorder="1" applyProtection="1">
      <protection hidden="1"/>
    </xf>
    <xf numFmtId="0" fontId="3" fillId="0" borderId="6" xfId="2" applyBorder="1" applyProtection="1">
      <protection hidden="1"/>
    </xf>
    <xf numFmtId="0" fontId="4" fillId="0" borderId="6" xfId="2" applyFont="1" applyBorder="1" applyProtection="1">
      <protection hidden="1"/>
    </xf>
    <xf numFmtId="0" fontId="4" fillId="0" borderId="5" xfId="2" applyFont="1" applyBorder="1" applyProtection="1">
      <protection hidden="1"/>
    </xf>
    <xf numFmtId="0" fontId="4" fillId="0" borderId="16" xfId="2" applyFont="1" applyBorder="1" applyAlignment="1" applyProtection="1">
      <alignment horizontal="left" vertical="top" wrapText="1"/>
      <protection hidden="1"/>
    </xf>
    <xf numFmtId="0" fontId="4" fillId="0" borderId="17" xfId="2" applyFont="1" applyBorder="1" applyAlignment="1" applyProtection="1">
      <alignment horizontal="left" vertical="top" wrapText="1"/>
      <protection hidden="1"/>
    </xf>
    <xf numFmtId="0" fontId="4" fillId="0" borderId="0" xfId="2" applyFont="1" applyAlignment="1" applyProtection="1">
      <alignment horizontal="left" vertical="top" wrapText="1"/>
      <protection hidden="1"/>
    </xf>
    <xf numFmtId="0" fontId="4" fillId="0" borderId="18" xfId="2" applyFont="1" applyBorder="1" applyProtection="1">
      <protection hidden="1"/>
    </xf>
    <xf numFmtId="0" fontId="4" fillId="0" borderId="19" xfId="2" applyFont="1" applyBorder="1" applyProtection="1">
      <protection hidden="1"/>
    </xf>
    <xf numFmtId="0" fontId="4" fillId="0" borderId="0" xfId="2" applyFont="1" applyProtection="1">
      <protection hidden="1"/>
    </xf>
    <xf numFmtId="0" fontId="3" fillId="0" borderId="0" xfId="2" applyProtection="1">
      <protection hidden="1"/>
    </xf>
    <xf numFmtId="164" fontId="3" fillId="0" borderId="0" xfId="2" applyNumberFormat="1" applyAlignment="1" applyProtection="1">
      <alignment horizontal="left"/>
      <protection hidden="1"/>
    </xf>
    <xf numFmtId="0" fontId="4" fillId="0" borderId="20" xfId="2" applyFont="1" applyBorder="1" applyProtection="1">
      <protection hidden="1"/>
    </xf>
    <xf numFmtId="0" fontId="11" fillId="0" borderId="0" xfId="2" applyFont="1" applyProtection="1">
      <protection hidden="1"/>
    </xf>
    <xf numFmtId="0" fontId="3" fillId="0" borderId="22" xfId="2" applyBorder="1" applyProtection="1">
      <protection hidden="1"/>
    </xf>
    <xf numFmtId="0" fontId="12" fillId="0" borderId="23" xfId="2" applyFont="1" applyBorder="1" applyProtection="1">
      <protection hidden="1"/>
    </xf>
    <xf numFmtId="0" fontId="13" fillId="0" borderId="16" xfId="2" applyFont="1" applyBorder="1" applyAlignment="1" applyProtection="1">
      <alignment horizontal="left" wrapText="1"/>
      <protection hidden="1"/>
    </xf>
    <xf numFmtId="0" fontId="13" fillId="0" borderId="17" xfId="2" applyFont="1" applyBorder="1" applyAlignment="1" applyProtection="1">
      <alignment horizontal="left" wrapText="1"/>
      <protection hidden="1"/>
    </xf>
    <xf numFmtId="0" fontId="13" fillId="0" borderId="24" xfId="2" applyFont="1" applyBorder="1" applyAlignment="1" applyProtection="1">
      <alignment horizontal="left" wrapText="1"/>
      <protection hidden="1"/>
    </xf>
    <xf numFmtId="0" fontId="3" fillId="0" borderId="4" xfId="2" applyBorder="1" applyAlignment="1" applyProtection="1">
      <alignment horizontal="center"/>
      <protection hidden="1"/>
    </xf>
    <xf numFmtId="0" fontId="4" fillId="0" borderId="22" xfId="2" applyFont="1" applyBorder="1" applyProtection="1">
      <protection hidden="1"/>
    </xf>
    <xf numFmtId="0" fontId="14" fillId="0" borderId="0" xfId="2" applyFont="1" applyAlignment="1" applyProtection="1">
      <alignment vertical="center"/>
      <protection hidden="1"/>
    </xf>
    <xf numFmtId="0" fontId="4" fillId="3" borderId="20" xfId="2" applyFont="1" applyFill="1" applyBorder="1" applyProtection="1">
      <protection hidden="1"/>
    </xf>
    <xf numFmtId="0" fontId="4" fillId="3" borderId="0" xfId="2" applyFont="1" applyFill="1" applyProtection="1">
      <protection hidden="1"/>
    </xf>
    <xf numFmtId="0" fontId="10" fillId="0" borderId="2" xfId="2" applyFont="1" applyBorder="1" applyProtection="1">
      <protection hidden="1"/>
    </xf>
    <xf numFmtId="0" fontId="3" fillId="0" borderId="24" xfId="2" applyBorder="1" applyProtection="1">
      <protection hidden="1"/>
    </xf>
    <xf numFmtId="0" fontId="3" fillId="0" borderId="20" xfId="2" applyBorder="1" applyProtection="1">
      <protection hidden="1"/>
    </xf>
    <xf numFmtId="0" fontId="3" fillId="0" borderId="19" xfId="2" applyBorder="1" applyProtection="1">
      <protection hidden="1"/>
    </xf>
    <xf numFmtId="0" fontId="15" fillId="0" borderId="0" xfId="2" applyFont="1" applyProtection="1">
      <protection hidden="1"/>
    </xf>
    <xf numFmtId="0" fontId="16" fillId="3" borderId="27" xfId="2" applyFont="1" applyFill="1" applyBorder="1" applyProtection="1">
      <protection hidden="1"/>
    </xf>
    <xf numFmtId="0" fontId="18" fillId="0" borderId="2" xfId="2" applyFont="1" applyBorder="1" applyProtection="1">
      <protection hidden="1"/>
    </xf>
    <xf numFmtId="4" fontId="18" fillId="0" borderId="6" xfId="2" applyNumberFormat="1" applyFont="1" applyBorder="1" applyAlignment="1" applyProtection="1">
      <alignment horizontal="right"/>
      <protection hidden="1"/>
    </xf>
    <xf numFmtId="2" fontId="16" fillId="0" borderId="27" xfId="2" applyNumberFormat="1" applyFont="1" applyBorder="1" applyAlignment="1" applyProtection="1">
      <alignment horizontal="center"/>
      <protection hidden="1"/>
    </xf>
    <xf numFmtId="0" fontId="18" fillId="0" borderId="2" xfId="2" applyFont="1" applyBorder="1" applyAlignment="1" applyProtection="1">
      <alignment horizontal="left"/>
      <protection hidden="1"/>
    </xf>
    <xf numFmtId="0" fontId="19" fillId="0" borderId="20" xfId="2" applyFont="1" applyBorder="1" applyAlignment="1" applyProtection="1">
      <alignment horizontal="center"/>
      <protection hidden="1"/>
    </xf>
    <xf numFmtId="0" fontId="19" fillId="0" borderId="0" xfId="2" applyFont="1" applyAlignment="1" applyProtection="1">
      <alignment horizontal="center"/>
      <protection hidden="1"/>
    </xf>
    <xf numFmtId="0" fontId="19" fillId="0" borderId="25" xfId="2" applyFont="1" applyBorder="1" applyAlignment="1" applyProtection="1">
      <alignment horizontal="centerContinuous"/>
      <protection hidden="1"/>
    </xf>
    <xf numFmtId="0" fontId="3" fillId="0" borderId="2" xfId="2" applyBorder="1" applyAlignment="1" applyProtection="1">
      <alignment horizontal="centerContinuous"/>
      <protection hidden="1"/>
    </xf>
    <xf numFmtId="0" fontId="4" fillId="0" borderId="30" xfId="2" applyFont="1" applyBorder="1" applyProtection="1">
      <protection hidden="1"/>
    </xf>
    <xf numFmtId="0" fontId="19" fillId="0" borderId="18" xfId="2" applyFont="1" applyBorder="1" applyAlignment="1" applyProtection="1">
      <alignment horizontal="center"/>
      <protection hidden="1"/>
    </xf>
    <xf numFmtId="0" fontId="19" fillId="0" borderId="31" xfId="2" applyFont="1" applyBorder="1" applyAlignment="1" applyProtection="1">
      <alignment horizontal="centerContinuous"/>
      <protection hidden="1"/>
    </xf>
    <xf numFmtId="0" fontId="19" fillId="0" borderId="32" xfId="2" applyFont="1" applyBorder="1" applyAlignment="1" applyProtection="1">
      <alignment horizontal="centerContinuous"/>
      <protection hidden="1"/>
    </xf>
    <xf numFmtId="0" fontId="19" fillId="0" borderId="0" xfId="2" applyFont="1" applyProtection="1">
      <protection hidden="1"/>
    </xf>
    <xf numFmtId="0" fontId="19" fillId="0" borderId="25" xfId="2" applyFont="1" applyBorder="1" applyProtection="1">
      <protection hidden="1"/>
    </xf>
    <xf numFmtId="0" fontId="19" fillId="0" borderId="25" xfId="2" applyFont="1" applyBorder="1" applyAlignment="1" applyProtection="1">
      <alignment horizontal="left"/>
      <protection hidden="1"/>
    </xf>
    <xf numFmtId="0" fontId="3" fillId="0" borderId="26" xfId="2" applyBorder="1" applyProtection="1">
      <protection hidden="1"/>
    </xf>
    <xf numFmtId="0" fontId="3" fillId="0" borderId="30" xfId="2" applyBorder="1" applyProtection="1">
      <protection hidden="1"/>
    </xf>
    <xf numFmtId="0" fontId="16" fillId="3" borderId="0" xfId="2" applyFont="1" applyFill="1" applyProtection="1">
      <protection hidden="1"/>
    </xf>
    <xf numFmtId="4" fontId="18" fillId="0" borderId="20" xfId="2" applyNumberFormat="1" applyFont="1" applyBorder="1" applyProtection="1">
      <protection hidden="1"/>
    </xf>
    <xf numFmtId="2" fontId="16" fillId="0" borderId="0" xfId="2" applyNumberFormat="1" applyFont="1" applyAlignment="1" applyProtection="1">
      <alignment horizontal="center"/>
      <protection hidden="1"/>
    </xf>
    <xf numFmtId="0" fontId="18" fillId="0" borderId="17" xfId="2" applyFont="1" applyBorder="1" applyAlignment="1" applyProtection="1">
      <alignment horizontal="left"/>
      <protection hidden="1"/>
    </xf>
    <xf numFmtId="0" fontId="20" fillId="0" borderId="5" xfId="2" applyFont="1" applyBorder="1" applyProtection="1">
      <protection hidden="1"/>
    </xf>
    <xf numFmtId="0" fontId="4" fillId="0" borderId="2" xfId="2" applyFont="1" applyBorder="1" applyAlignment="1" applyProtection="1">
      <alignment vertical="center"/>
      <protection hidden="1"/>
    </xf>
    <xf numFmtId="166" fontId="21" fillId="0" borderId="0" xfId="2" applyNumberFormat="1" applyFont="1" applyAlignment="1" applyProtection="1">
      <alignment horizontal="center"/>
      <protection hidden="1"/>
    </xf>
    <xf numFmtId="0" fontId="16" fillId="3" borderId="20" xfId="2" applyFont="1" applyFill="1" applyBorder="1" applyAlignment="1" applyProtection="1">
      <alignment horizontal="center"/>
      <protection hidden="1"/>
    </xf>
    <xf numFmtId="1" fontId="18" fillId="0" borderId="33" xfId="2" applyNumberFormat="1" applyFont="1" applyBorder="1" applyAlignment="1" applyProtection="1">
      <alignment horizontal="centerContinuous" vertical="top"/>
      <protection hidden="1"/>
    </xf>
    <xf numFmtId="0" fontId="3" fillId="0" borderId="18" xfId="2" applyBorder="1" applyProtection="1">
      <protection hidden="1"/>
    </xf>
    <xf numFmtId="0" fontId="3" fillId="0" borderId="17" xfId="2" applyBorder="1" applyProtection="1">
      <protection hidden="1"/>
    </xf>
    <xf numFmtId="0" fontId="3" fillId="0" borderId="23" xfId="2" applyBorder="1" applyProtection="1">
      <protection hidden="1"/>
    </xf>
    <xf numFmtId="2" fontId="19" fillId="3" borderId="13" xfId="2" applyNumberFormat="1" applyFont="1" applyFill="1" applyBorder="1" applyAlignment="1" applyProtection="1">
      <alignment vertical="center"/>
      <protection hidden="1"/>
    </xf>
    <xf numFmtId="2" fontId="19" fillId="4" borderId="13" xfId="2" applyNumberFormat="1" applyFont="1" applyFill="1" applyBorder="1" applyAlignment="1" applyProtection="1">
      <alignment horizontal="center"/>
      <protection hidden="1"/>
    </xf>
    <xf numFmtId="0" fontId="18" fillId="3" borderId="35" xfId="2" applyFont="1" applyFill="1" applyBorder="1" applyAlignment="1" applyProtection="1">
      <alignment horizontal="center"/>
      <protection hidden="1"/>
    </xf>
    <xf numFmtId="0" fontId="4" fillId="0" borderId="23" xfId="2" applyFont="1" applyBorder="1" applyProtection="1">
      <protection hidden="1"/>
    </xf>
    <xf numFmtId="0" fontId="18" fillId="3" borderId="36" xfId="2" applyFont="1" applyFill="1" applyBorder="1" applyAlignment="1" applyProtection="1">
      <alignment horizontal="center"/>
      <protection hidden="1"/>
    </xf>
    <xf numFmtId="2" fontId="3" fillId="3" borderId="13" xfId="2" applyNumberFormat="1" applyFill="1" applyBorder="1" applyProtection="1">
      <protection hidden="1"/>
    </xf>
    <xf numFmtId="0" fontId="18" fillId="3" borderId="37" xfId="2" applyFont="1" applyFill="1" applyBorder="1" applyAlignment="1" applyProtection="1">
      <alignment horizontal="left"/>
      <protection hidden="1"/>
    </xf>
    <xf numFmtId="0" fontId="18" fillId="3" borderId="0" xfId="2" applyFont="1" applyFill="1" applyAlignment="1" applyProtection="1">
      <alignment horizontal="center"/>
      <protection hidden="1"/>
    </xf>
    <xf numFmtId="0" fontId="18" fillId="3" borderId="38" xfId="2" applyFont="1" applyFill="1" applyBorder="1" applyAlignment="1" applyProtection="1">
      <alignment horizontal="center"/>
      <protection hidden="1"/>
    </xf>
    <xf numFmtId="0" fontId="14" fillId="0" borderId="22" xfId="2" applyFont="1" applyBorder="1" applyProtection="1">
      <protection hidden="1"/>
    </xf>
    <xf numFmtId="0" fontId="14" fillId="0" borderId="2" xfId="2" applyFont="1" applyBorder="1" applyProtection="1">
      <protection hidden="1"/>
    </xf>
    <xf numFmtId="0" fontId="18" fillId="0" borderId="18" xfId="2" applyFont="1" applyBorder="1" applyProtection="1">
      <protection hidden="1"/>
    </xf>
    <xf numFmtId="0" fontId="18" fillId="0" borderId="19" xfId="2" applyFont="1" applyBorder="1" applyProtection="1">
      <protection hidden="1"/>
    </xf>
    <xf numFmtId="0" fontId="3" fillId="3" borderId="19" xfId="2" applyFill="1" applyBorder="1" applyAlignment="1" applyProtection="1">
      <alignment horizontal="right"/>
      <protection hidden="1"/>
    </xf>
    <xf numFmtId="0" fontId="3" fillId="3" borderId="19" xfId="2" applyFill="1" applyBorder="1" applyProtection="1">
      <protection hidden="1"/>
    </xf>
    <xf numFmtId="0" fontId="3" fillId="3" borderId="23" xfId="2" applyFill="1" applyBorder="1" applyAlignment="1" applyProtection="1">
      <alignment horizontal="right"/>
      <protection hidden="1"/>
    </xf>
    <xf numFmtId="0" fontId="16" fillId="0" borderId="27" xfId="2" applyFont="1" applyBorder="1" applyProtection="1">
      <protection hidden="1"/>
    </xf>
    <xf numFmtId="0" fontId="23" fillId="0" borderId="6" xfId="2" applyFont="1" applyBorder="1" applyProtection="1">
      <protection hidden="1"/>
    </xf>
    <xf numFmtId="0" fontId="4" fillId="0" borderId="2" xfId="2" applyFont="1" applyBorder="1" applyAlignment="1" applyProtection="1">
      <alignment horizontal="left" vertical="center"/>
      <protection hidden="1"/>
    </xf>
    <xf numFmtId="14" fontId="17" fillId="0" borderId="26" xfId="2" applyNumberFormat="1" applyFont="1" applyBorder="1" applyAlignment="1" applyProtection="1">
      <alignment horizontal="center"/>
      <protection hidden="1"/>
    </xf>
    <xf numFmtId="14" fontId="17" fillId="0" borderId="27" xfId="2" applyNumberFormat="1" applyFont="1" applyBorder="1" applyAlignment="1" applyProtection="1">
      <alignment horizontal="center"/>
      <protection hidden="1"/>
    </xf>
    <xf numFmtId="0" fontId="19" fillId="0" borderId="22" xfId="2" applyFont="1" applyBorder="1" applyAlignment="1" applyProtection="1">
      <alignment horizontal="center"/>
      <protection hidden="1"/>
    </xf>
    <xf numFmtId="0" fontId="19" fillId="0" borderId="22" xfId="2" applyFont="1" applyBorder="1" applyAlignment="1" applyProtection="1">
      <alignment horizontal="centerContinuous"/>
      <protection hidden="1"/>
    </xf>
    <xf numFmtId="0" fontId="24" fillId="0" borderId="26" xfId="2" applyFont="1" applyBorder="1" applyAlignment="1" applyProtection="1">
      <alignment horizontal="center"/>
      <protection hidden="1"/>
    </xf>
    <xf numFmtId="0" fontId="24" fillId="0" borderId="20" xfId="2" applyFont="1" applyBorder="1" applyAlignment="1" applyProtection="1">
      <alignment horizontal="center"/>
      <protection hidden="1"/>
    </xf>
    <xf numFmtId="0" fontId="24" fillId="0" borderId="0" xfId="2" applyFont="1" applyAlignment="1" applyProtection="1">
      <alignment horizontal="center"/>
      <protection hidden="1"/>
    </xf>
    <xf numFmtId="14" fontId="17" fillId="0" borderId="0" xfId="2" applyNumberFormat="1" applyFont="1" applyAlignment="1" applyProtection="1">
      <alignment horizontal="center"/>
      <protection hidden="1"/>
    </xf>
    <xf numFmtId="0" fontId="4" fillId="0" borderId="5" xfId="2" applyFont="1" applyBorder="1" applyAlignment="1" applyProtection="1">
      <alignment horizontal="left" vertical="center"/>
      <protection hidden="1"/>
    </xf>
    <xf numFmtId="0" fontId="4" fillId="0" borderId="24" xfId="2" applyFont="1" applyBorder="1" applyAlignment="1" applyProtection="1">
      <alignment horizontal="left" vertical="top" wrapText="1"/>
      <protection hidden="1"/>
    </xf>
    <xf numFmtId="0" fontId="18" fillId="0" borderId="17" xfId="2" applyFont="1" applyBorder="1" applyAlignment="1" applyProtection="1">
      <alignment vertical="top" wrapText="1"/>
      <protection hidden="1"/>
    </xf>
    <xf numFmtId="4" fontId="18" fillId="0" borderId="6" xfId="2" applyNumberFormat="1" applyFont="1" applyBorder="1" applyProtection="1">
      <protection hidden="1"/>
    </xf>
    <xf numFmtId="0" fontId="4" fillId="0" borderId="20" xfId="2" applyFont="1" applyBorder="1" applyAlignment="1" applyProtection="1">
      <alignment horizontal="left" vertical="top" wrapText="1"/>
      <protection hidden="1"/>
    </xf>
    <xf numFmtId="0" fontId="19" fillId="0" borderId="26" xfId="2" applyFont="1" applyBorder="1" applyAlignment="1" applyProtection="1">
      <alignment horizontal="left" vertical="center"/>
      <protection hidden="1"/>
    </xf>
    <xf numFmtId="0" fontId="18" fillId="0" borderId="16" xfId="2" applyFont="1" applyBorder="1" applyAlignment="1" applyProtection="1">
      <alignment wrapText="1"/>
      <protection hidden="1"/>
    </xf>
    <xf numFmtId="0" fontId="18" fillId="0" borderId="17" xfId="2" applyFont="1" applyBorder="1" applyAlignment="1" applyProtection="1">
      <alignment wrapText="1"/>
      <protection hidden="1"/>
    </xf>
    <xf numFmtId="0" fontId="18" fillId="0" borderId="18" xfId="2" applyFont="1" applyBorder="1" applyAlignment="1" applyProtection="1">
      <alignment wrapText="1"/>
      <protection hidden="1"/>
    </xf>
    <xf numFmtId="0" fontId="18" fillId="0" borderId="19" xfId="2" applyFont="1" applyBorder="1" applyAlignment="1" applyProtection="1">
      <alignment wrapText="1"/>
      <protection hidden="1"/>
    </xf>
    <xf numFmtId="0" fontId="25" fillId="0" borderId="19" xfId="2" applyFont="1" applyBorder="1" applyAlignment="1" applyProtection="1">
      <alignment horizontal="left" vertical="top" wrapText="1"/>
      <protection hidden="1"/>
    </xf>
    <xf numFmtId="0" fontId="3" fillId="0" borderId="27" xfId="2" applyBorder="1" applyAlignment="1" applyProtection="1">
      <alignment horizontal="center"/>
      <protection hidden="1"/>
    </xf>
    <xf numFmtId="0" fontId="3" fillId="0" borderId="27" xfId="2" applyBorder="1" applyProtection="1">
      <protection hidden="1"/>
    </xf>
    <xf numFmtId="0" fontId="4" fillId="0" borderId="20" xfId="2" applyFont="1" applyBorder="1" applyAlignment="1" applyProtection="1">
      <alignment vertical="top" wrapText="1"/>
      <protection hidden="1"/>
    </xf>
    <xf numFmtId="0" fontId="4" fillId="0" borderId="0" xfId="2" applyFont="1" applyAlignment="1" applyProtection="1">
      <alignment vertical="top" wrapText="1"/>
      <protection hidden="1"/>
    </xf>
    <xf numFmtId="0" fontId="4" fillId="0" borderId="5" xfId="2" applyFont="1" applyBorder="1" applyAlignment="1" applyProtection="1">
      <alignment horizontal="left"/>
      <protection hidden="1"/>
    </xf>
    <xf numFmtId="0" fontId="4" fillId="0" borderId="2" xfId="2" applyFont="1" applyBorder="1" applyAlignment="1" applyProtection="1">
      <alignment horizontal="left"/>
      <protection hidden="1"/>
    </xf>
    <xf numFmtId="0" fontId="10" fillId="0" borderId="0" xfId="2" applyFont="1" applyAlignment="1" applyProtection="1">
      <alignment horizontal="center"/>
      <protection hidden="1"/>
    </xf>
    <xf numFmtId="1" fontId="16" fillId="0" borderId="2" xfId="2" applyNumberFormat="1" applyFont="1" applyBorder="1" applyAlignment="1" applyProtection="1">
      <alignment horizontal="center"/>
      <protection hidden="1"/>
    </xf>
    <xf numFmtId="0" fontId="10" fillId="0" borderId="30" xfId="2" applyFont="1" applyBorder="1" applyAlignment="1" applyProtection="1">
      <alignment horizontal="center"/>
      <protection hidden="1"/>
    </xf>
    <xf numFmtId="14" fontId="3" fillId="0" borderId="0" xfId="2" applyNumberFormat="1" applyProtection="1">
      <protection hidden="1"/>
    </xf>
    <xf numFmtId="2" fontId="3" fillId="0" borderId="42" xfId="2" applyNumberFormat="1" applyBorder="1" applyProtection="1">
      <protection hidden="1"/>
    </xf>
    <xf numFmtId="2" fontId="3" fillId="0" borderId="25" xfId="2" applyNumberFormat="1" applyBorder="1" applyProtection="1">
      <protection hidden="1"/>
    </xf>
    <xf numFmtId="0" fontId="3" fillId="0" borderId="25" xfId="2" applyBorder="1" applyProtection="1">
      <protection hidden="1"/>
    </xf>
    <xf numFmtId="14" fontId="3" fillId="0" borderId="25" xfId="2" applyNumberFormat="1" applyBorder="1" applyProtection="1">
      <protection hidden="1"/>
    </xf>
    <xf numFmtId="14" fontId="3" fillId="0" borderId="36" xfId="2" applyNumberFormat="1" applyBorder="1" applyProtection="1">
      <protection hidden="1"/>
    </xf>
    <xf numFmtId="0" fontId="3" fillId="0" borderId="42" xfId="2" applyBorder="1" applyProtection="1">
      <protection hidden="1"/>
    </xf>
    <xf numFmtId="14" fontId="3" fillId="0" borderId="27" xfId="2" applyNumberFormat="1" applyBorder="1" applyProtection="1">
      <protection hidden="1"/>
    </xf>
    <xf numFmtId="2" fontId="3" fillId="0" borderId="37" xfId="2" applyNumberFormat="1" applyBorder="1" applyProtection="1">
      <protection hidden="1"/>
    </xf>
    <xf numFmtId="2" fontId="3" fillId="0" borderId="0" xfId="2" applyNumberFormat="1" applyProtection="1">
      <protection hidden="1"/>
    </xf>
    <xf numFmtId="172" fontId="3" fillId="0" borderId="27" xfId="2" applyNumberFormat="1" applyBorder="1" applyProtection="1">
      <protection hidden="1"/>
    </xf>
    <xf numFmtId="2" fontId="3" fillId="0" borderId="33" xfId="2" applyNumberFormat="1" applyBorder="1" applyProtection="1">
      <protection hidden="1"/>
    </xf>
    <xf numFmtId="0" fontId="3" fillId="0" borderId="33" xfId="2" applyBorder="1" applyProtection="1">
      <protection hidden="1"/>
    </xf>
    <xf numFmtId="14" fontId="3" fillId="0" borderId="33" xfId="2" applyNumberFormat="1" applyBorder="1" applyProtection="1">
      <protection hidden="1"/>
    </xf>
    <xf numFmtId="172" fontId="3" fillId="0" borderId="44" xfId="2" applyNumberFormat="1" applyBorder="1" applyProtection="1">
      <protection hidden="1"/>
    </xf>
    <xf numFmtId="0" fontId="3" fillId="0" borderId="0" xfId="2" applyAlignment="1" applyProtection="1">
      <alignment wrapText="1"/>
      <protection hidden="1"/>
    </xf>
    <xf numFmtId="0" fontId="3" fillId="6" borderId="0" xfId="2" applyFill="1" applyAlignment="1" applyProtection="1">
      <alignment wrapText="1"/>
      <protection hidden="1"/>
    </xf>
    <xf numFmtId="0" fontId="3" fillId="0" borderId="0" xfId="2" applyAlignment="1" applyProtection="1">
      <alignment textRotation="90" wrapText="1"/>
      <protection hidden="1"/>
    </xf>
    <xf numFmtId="14" fontId="3" fillId="0" borderId="0" xfId="2" applyNumberFormat="1" applyAlignment="1" applyProtection="1">
      <alignment wrapText="1"/>
      <protection hidden="1"/>
    </xf>
    <xf numFmtId="0" fontId="3" fillId="6" borderId="14" xfId="2" applyFill="1" applyBorder="1" applyAlignment="1" applyProtection="1">
      <alignment wrapText="1"/>
      <protection hidden="1"/>
    </xf>
    <xf numFmtId="0" fontId="3" fillId="6" borderId="15" xfId="2" applyFill="1" applyBorder="1" applyAlignment="1" applyProtection="1">
      <alignment wrapText="1"/>
      <protection hidden="1"/>
    </xf>
    <xf numFmtId="0" fontId="3" fillId="0" borderId="14" xfId="2" applyBorder="1" applyAlignment="1" applyProtection="1">
      <alignment textRotation="90" wrapText="1"/>
      <protection hidden="1"/>
    </xf>
    <xf numFmtId="0" fontId="3" fillId="0" borderId="3" xfId="2" applyBorder="1" applyAlignment="1" applyProtection="1">
      <alignment textRotation="90" wrapText="1"/>
      <protection hidden="1"/>
    </xf>
    <xf numFmtId="0" fontId="3" fillId="0" borderId="3" xfId="2" applyBorder="1" applyAlignment="1" applyProtection="1">
      <alignment wrapText="1"/>
      <protection hidden="1"/>
    </xf>
    <xf numFmtId="14" fontId="3" fillId="0" borderId="3" xfId="2" applyNumberFormat="1" applyBorder="1" applyAlignment="1" applyProtection="1">
      <alignment wrapText="1"/>
      <protection hidden="1"/>
    </xf>
    <xf numFmtId="0" fontId="3" fillId="0" borderId="15" xfId="2" applyBorder="1" applyAlignment="1" applyProtection="1">
      <alignment wrapText="1"/>
      <protection hidden="1"/>
    </xf>
    <xf numFmtId="2" fontId="3" fillId="0" borderId="14" xfId="2" applyNumberFormat="1" applyBorder="1" applyProtection="1">
      <protection hidden="1"/>
    </xf>
    <xf numFmtId="2" fontId="3" fillId="0" borderId="15" xfId="2" applyNumberFormat="1" applyBorder="1" applyProtection="1">
      <protection hidden="1"/>
    </xf>
    <xf numFmtId="0" fontId="3" fillId="6" borderId="14" xfId="2" applyFill="1" applyBorder="1" applyAlignment="1" applyProtection="1">
      <alignment horizontal="right"/>
      <protection hidden="1"/>
    </xf>
    <xf numFmtId="0" fontId="3" fillId="6" borderId="3" xfId="2" applyFill="1" applyBorder="1" applyProtection="1">
      <protection hidden="1"/>
    </xf>
    <xf numFmtId="0" fontId="3" fillId="6" borderId="15" xfId="2" applyFill="1" applyBorder="1" applyProtection="1">
      <protection hidden="1"/>
    </xf>
    <xf numFmtId="0" fontId="3" fillId="0" borderId="37" xfId="2" applyBorder="1" applyProtection="1">
      <protection hidden="1"/>
    </xf>
    <xf numFmtId="173" fontId="3" fillId="0" borderId="0" xfId="2" applyNumberFormat="1" applyAlignment="1" applyProtection="1">
      <alignment horizontal="left"/>
      <protection hidden="1"/>
    </xf>
    <xf numFmtId="0" fontId="3" fillId="0" borderId="0" xfId="2" quotePrefix="1" applyProtection="1">
      <protection hidden="1"/>
    </xf>
    <xf numFmtId="14" fontId="3" fillId="2" borderId="25" xfId="2" applyNumberFormat="1" applyFill="1" applyBorder="1" applyProtection="1">
      <protection hidden="1"/>
    </xf>
    <xf numFmtId="14" fontId="3" fillId="2" borderId="36" xfId="2" applyNumberFormat="1" applyFill="1" applyBorder="1" applyProtection="1">
      <protection hidden="1"/>
    </xf>
    <xf numFmtId="0" fontId="3" fillId="0" borderId="42" xfId="2" applyBorder="1" applyAlignment="1" applyProtection="1">
      <alignment horizontal="left"/>
      <protection hidden="1"/>
    </xf>
    <xf numFmtId="0" fontId="3" fillId="0" borderId="25" xfId="2" applyBorder="1" applyAlignment="1" applyProtection="1">
      <alignment horizontal="right"/>
      <protection hidden="1"/>
    </xf>
    <xf numFmtId="0" fontId="3" fillId="0" borderId="43" xfId="2" applyBorder="1" applyProtection="1">
      <protection hidden="1"/>
    </xf>
    <xf numFmtId="1" fontId="18" fillId="0" borderId="34" xfId="2" applyNumberFormat="1" applyFont="1" applyBorder="1" applyAlignment="1" applyProtection="1">
      <alignment horizontal="centerContinuous" vertical="top"/>
      <protection hidden="1"/>
    </xf>
    <xf numFmtId="0" fontId="3" fillId="7" borderId="0" xfId="2" applyFill="1" applyProtection="1">
      <protection hidden="1"/>
    </xf>
    <xf numFmtId="14" fontId="3" fillId="7" borderId="0" xfId="2" applyNumberFormat="1" applyFill="1" applyProtection="1">
      <protection hidden="1"/>
    </xf>
    <xf numFmtId="0" fontId="3" fillId="7" borderId="33" xfId="2" applyFill="1" applyBorder="1" applyProtection="1">
      <protection hidden="1"/>
    </xf>
    <xf numFmtId="0" fontId="3" fillId="7" borderId="25" xfId="2" applyFill="1" applyBorder="1" applyProtection="1">
      <protection hidden="1"/>
    </xf>
    <xf numFmtId="0" fontId="3" fillId="7" borderId="0" xfId="2" applyFill="1" applyAlignment="1" applyProtection="1">
      <alignment wrapText="1"/>
      <protection hidden="1"/>
    </xf>
    <xf numFmtId="14" fontId="3" fillId="7" borderId="0" xfId="2" applyNumberFormat="1" applyFill="1" applyAlignment="1" applyProtection="1">
      <alignment horizontal="right"/>
      <protection hidden="1"/>
    </xf>
    <xf numFmtId="0" fontId="3" fillId="7" borderId="37" xfId="2" applyFill="1" applyBorder="1" applyProtection="1">
      <protection hidden="1"/>
    </xf>
    <xf numFmtId="0" fontId="3" fillId="7" borderId="44" xfId="2" applyFill="1" applyBorder="1" applyProtection="1">
      <protection hidden="1"/>
    </xf>
    <xf numFmtId="0" fontId="3" fillId="7" borderId="43" xfId="2" applyFill="1" applyBorder="1" applyAlignment="1" applyProtection="1">
      <alignment horizontal="right"/>
      <protection hidden="1"/>
    </xf>
    <xf numFmtId="2" fontId="3" fillId="7" borderId="44" xfId="2" applyNumberFormat="1" applyFill="1" applyBorder="1" applyProtection="1">
      <protection hidden="1"/>
    </xf>
    <xf numFmtId="2" fontId="3" fillId="7" borderId="33" xfId="2" applyNumberFormat="1" applyFill="1" applyBorder="1" applyProtection="1">
      <protection hidden="1"/>
    </xf>
    <xf numFmtId="2" fontId="3" fillId="7" borderId="43" xfId="2" applyNumberFormat="1" applyFill="1" applyBorder="1" applyProtection="1">
      <protection hidden="1"/>
    </xf>
    <xf numFmtId="14" fontId="3" fillId="7" borderId="44" xfId="2" applyNumberFormat="1" applyFill="1" applyBorder="1" applyProtection="1">
      <protection hidden="1"/>
    </xf>
    <xf numFmtId="14" fontId="3" fillId="7" borderId="43" xfId="2" applyNumberFormat="1" applyFill="1" applyBorder="1" applyProtection="1">
      <protection hidden="1"/>
    </xf>
    <xf numFmtId="0" fontId="3" fillId="7" borderId="36" xfId="2" applyFill="1" applyBorder="1" applyProtection="1">
      <protection hidden="1"/>
    </xf>
    <xf numFmtId="0" fontId="3" fillId="7" borderId="42" xfId="2" applyFill="1" applyBorder="1" applyAlignment="1" applyProtection="1">
      <alignment horizontal="right"/>
      <protection hidden="1"/>
    </xf>
    <xf numFmtId="2" fontId="3" fillId="7" borderId="36" xfId="2" applyNumberFormat="1" applyFill="1" applyBorder="1" applyProtection="1">
      <protection hidden="1"/>
    </xf>
    <xf numFmtId="2" fontId="3" fillId="7" borderId="25" xfId="2" applyNumberFormat="1" applyFill="1" applyBorder="1" applyProtection="1">
      <protection hidden="1"/>
    </xf>
    <xf numFmtId="2" fontId="3" fillId="7" borderId="42" xfId="2" applyNumberFormat="1" applyFill="1" applyBorder="1" applyProtection="1">
      <protection hidden="1"/>
    </xf>
    <xf numFmtId="14" fontId="3" fillId="7" borderId="36" xfId="2" applyNumberFormat="1" applyFill="1" applyBorder="1" applyProtection="1">
      <protection hidden="1"/>
    </xf>
    <xf numFmtId="14" fontId="3" fillId="7" borderId="42" xfId="2" applyNumberFormat="1" applyFill="1" applyBorder="1" applyProtection="1">
      <protection hidden="1"/>
    </xf>
    <xf numFmtId="0" fontId="3" fillId="7" borderId="27" xfId="2" applyFill="1" applyBorder="1" applyProtection="1">
      <protection hidden="1"/>
    </xf>
    <xf numFmtId="0" fontId="3" fillId="7" borderId="42" xfId="2" applyFill="1" applyBorder="1" applyProtection="1">
      <protection hidden="1"/>
    </xf>
    <xf numFmtId="14" fontId="3" fillId="7" borderId="37" xfId="2" applyNumberFormat="1" applyFill="1" applyBorder="1" applyProtection="1">
      <protection hidden="1"/>
    </xf>
    <xf numFmtId="0" fontId="3" fillId="8" borderId="15" xfId="2" applyFill="1" applyBorder="1" applyProtection="1">
      <protection hidden="1"/>
    </xf>
    <xf numFmtId="0" fontId="3" fillId="8" borderId="3" xfId="2" applyFill="1" applyBorder="1" applyProtection="1">
      <protection hidden="1"/>
    </xf>
    <xf numFmtId="0" fontId="3" fillId="8" borderId="14" xfId="2" applyFill="1" applyBorder="1" applyProtection="1">
      <protection hidden="1"/>
    </xf>
    <xf numFmtId="0" fontId="3" fillId="8" borderId="15" xfId="2" applyFill="1" applyBorder="1" applyAlignment="1" applyProtection="1">
      <alignment wrapText="1"/>
      <protection hidden="1"/>
    </xf>
    <xf numFmtId="0" fontId="3" fillId="8" borderId="14" xfId="2" applyFill="1" applyBorder="1" applyAlignment="1" applyProtection="1">
      <alignment wrapText="1"/>
      <protection hidden="1"/>
    </xf>
    <xf numFmtId="0" fontId="3" fillId="8" borderId="44" xfId="2" applyFill="1" applyBorder="1" applyProtection="1">
      <protection hidden="1"/>
    </xf>
    <xf numFmtId="0" fontId="3" fillId="8" borderId="43" xfId="2" applyFill="1" applyBorder="1" applyProtection="1">
      <protection hidden="1"/>
    </xf>
    <xf numFmtId="0" fontId="3" fillId="8" borderId="27" xfId="2" applyFill="1" applyBorder="1" applyProtection="1">
      <protection hidden="1"/>
    </xf>
    <xf numFmtId="0" fontId="3" fillId="8" borderId="37" xfId="2" applyFill="1" applyBorder="1" applyProtection="1">
      <protection hidden="1"/>
    </xf>
    <xf numFmtId="0" fontId="3" fillId="8" borderId="36" xfId="2" applyFill="1" applyBorder="1" applyProtection="1">
      <protection hidden="1"/>
    </xf>
    <xf numFmtId="0" fontId="3" fillId="8" borderId="42" xfId="2" applyFill="1" applyBorder="1" applyProtection="1">
      <protection hidden="1"/>
    </xf>
    <xf numFmtId="0" fontId="3" fillId="8" borderId="43" xfId="2" applyFill="1" applyBorder="1" applyAlignment="1" applyProtection="1">
      <alignment horizontal="right"/>
      <protection hidden="1"/>
    </xf>
    <xf numFmtId="0" fontId="3" fillId="8" borderId="37" xfId="2" applyFill="1" applyBorder="1" applyAlignment="1" applyProtection="1">
      <alignment horizontal="right"/>
      <protection hidden="1"/>
    </xf>
    <xf numFmtId="0" fontId="3" fillId="8" borderId="42" xfId="2" applyFill="1" applyBorder="1" applyAlignment="1" applyProtection="1">
      <alignment horizontal="right"/>
      <protection hidden="1"/>
    </xf>
    <xf numFmtId="14" fontId="3" fillId="7" borderId="27" xfId="2" applyNumberFormat="1" applyFill="1" applyBorder="1" applyProtection="1">
      <protection hidden="1"/>
    </xf>
    <xf numFmtId="0" fontId="28" fillId="7" borderId="0" xfId="4" applyFont="1" applyFill="1" applyAlignment="1" applyProtection="1">
      <alignment horizontal="center"/>
      <protection hidden="1"/>
    </xf>
    <xf numFmtId="14" fontId="3" fillId="0" borderId="44" xfId="2" applyNumberFormat="1" applyBorder="1" applyProtection="1">
      <protection hidden="1"/>
    </xf>
    <xf numFmtId="14" fontId="3" fillId="0" borderId="37" xfId="2" applyNumberFormat="1" applyBorder="1" applyProtection="1">
      <protection hidden="1"/>
    </xf>
    <xf numFmtId="14" fontId="3" fillId="0" borderId="42" xfId="2" applyNumberFormat="1" applyBorder="1" applyProtection="1">
      <protection hidden="1"/>
    </xf>
    <xf numFmtId="0" fontId="4" fillId="0" borderId="1" xfId="2" quotePrefix="1" applyFont="1" applyBorder="1" applyAlignment="1" applyProtection="1">
      <alignment horizontal="left" indent="1"/>
      <protection hidden="1"/>
    </xf>
    <xf numFmtId="0" fontId="29" fillId="0" borderId="0" xfId="2" applyFont="1" applyProtection="1">
      <protection hidden="1"/>
    </xf>
    <xf numFmtId="0" fontId="2" fillId="0" borderId="0" xfId="1" applyFont="1" applyAlignment="1" applyProtection="1">
      <alignment horizontal="left" indent="3"/>
      <protection hidden="1"/>
    </xf>
    <xf numFmtId="14" fontId="3" fillId="2" borderId="15" xfId="2" applyNumberFormat="1" applyFill="1" applyBorder="1" applyProtection="1">
      <protection hidden="1"/>
    </xf>
    <xf numFmtId="14" fontId="3" fillId="2" borderId="3" xfId="2" applyNumberFormat="1" applyFill="1" applyBorder="1" applyProtection="1">
      <protection hidden="1"/>
    </xf>
    <xf numFmtId="14" fontId="3" fillId="2" borderId="14" xfId="2" applyNumberFormat="1" applyFill="1" applyBorder="1" applyProtection="1">
      <protection hidden="1"/>
    </xf>
    <xf numFmtId="14" fontId="3" fillId="2" borderId="44" xfId="2" applyNumberFormat="1" applyFill="1" applyBorder="1" applyProtection="1">
      <protection hidden="1"/>
    </xf>
    <xf numFmtId="14" fontId="3" fillId="2" borderId="33" xfId="2" applyNumberFormat="1" applyFill="1" applyBorder="1" applyProtection="1">
      <protection hidden="1"/>
    </xf>
    <xf numFmtId="172" fontId="3" fillId="0" borderId="43" xfId="2" applyNumberFormat="1" applyBorder="1" applyAlignment="1" applyProtection="1">
      <alignment horizontal="left"/>
      <protection hidden="1"/>
    </xf>
    <xf numFmtId="172" fontId="3" fillId="0" borderId="37" xfId="2" applyNumberFormat="1" applyBorder="1" applyAlignment="1" applyProtection="1">
      <alignment horizontal="left"/>
      <protection hidden="1"/>
    </xf>
    <xf numFmtId="172" fontId="3" fillId="0" borderId="42" xfId="2" applyNumberFormat="1" applyBorder="1" applyAlignment="1" applyProtection="1">
      <alignment horizontal="left"/>
      <protection hidden="1"/>
    </xf>
    <xf numFmtId="173" fontId="3" fillId="0" borderId="43" xfId="2" applyNumberFormat="1" applyBorder="1" applyAlignment="1" applyProtection="1">
      <alignment horizontal="left"/>
      <protection hidden="1"/>
    </xf>
    <xf numFmtId="173" fontId="3" fillId="0" borderId="37" xfId="2" applyNumberFormat="1" applyBorder="1" applyAlignment="1" applyProtection="1">
      <alignment horizontal="left"/>
      <protection hidden="1"/>
    </xf>
    <xf numFmtId="0" fontId="3" fillId="0" borderId="27" xfId="2" quotePrefix="1" applyBorder="1" applyProtection="1">
      <protection hidden="1"/>
    </xf>
    <xf numFmtId="14" fontId="10" fillId="0" borderId="27" xfId="2" applyNumberFormat="1" applyFont="1" applyBorder="1" applyProtection="1">
      <protection hidden="1"/>
    </xf>
    <xf numFmtId="173" fontId="3" fillId="0" borderId="42" xfId="2" applyNumberFormat="1" applyBorder="1" applyAlignment="1" applyProtection="1">
      <alignment horizontal="left"/>
      <protection hidden="1"/>
    </xf>
    <xf numFmtId="14" fontId="3" fillId="2" borderId="43" xfId="2" applyNumberFormat="1" applyFill="1" applyBorder="1" applyProtection="1">
      <protection hidden="1"/>
    </xf>
    <xf numFmtId="14" fontId="3" fillId="2" borderId="42" xfId="2" applyNumberFormat="1" applyFill="1" applyBorder="1" applyProtection="1">
      <protection hidden="1"/>
    </xf>
    <xf numFmtId="0" fontId="3" fillId="0" borderId="0" xfId="2" applyAlignment="1" applyProtection="1">
      <alignment horizontal="right"/>
      <protection hidden="1"/>
    </xf>
    <xf numFmtId="0" fontId="31" fillId="0" borderId="0" xfId="2" applyFont="1" applyAlignment="1" applyProtection="1">
      <alignment vertical="center"/>
      <protection hidden="1"/>
    </xf>
    <xf numFmtId="0" fontId="32" fillId="9" borderId="0" xfId="2" applyFont="1" applyFill="1" applyAlignment="1" applyProtection="1">
      <alignment vertical="center"/>
      <protection hidden="1"/>
    </xf>
    <xf numFmtId="0" fontId="19" fillId="0" borderId="48" xfId="2" applyFont="1" applyBorder="1" applyAlignment="1" applyProtection="1">
      <alignment vertical="center"/>
      <protection hidden="1"/>
    </xf>
    <xf numFmtId="0" fontId="19" fillId="0" borderId="49" xfId="2" applyFont="1" applyBorder="1" applyAlignment="1" applyProtection="1">
      <alignment horizontal="centerContinuous" vertical="center"/>
      <protection hidden="1"/>
    </xf>
    <xf numFmtId="0" fontId="19" fillId="0" borderId="48" xfId="2" applyFont="1" applyBorder="1" applyAlignment="1" applyProtection="1">
      <alignment horizontal="centerContinuous" vertical="center"/>
      <protection hidden="1"/>
    </xf>
    <xf numFmtId="0" fontId="3" fillId="0" borderId="55" xfId="2" applyBorder="1" applyProtection="1">
      <protection hidden="1"/>
    </xf>
    <xf numFmtId="0" fontId="19" fillId="0" borderId="1" xfId="2" applyFont="1" applyBorder="1" applyAlignment="1" applyProtection="1">
      <alignment horizontal="centerContinuous"/>
      <protection hidden="1"/>
    </xf>
    <xf numFmtId="0" fontId="19" fillId="0" borderId="19" xfId="2" applyFont="1" applyBorder="1" applyAlignment="1" applyProtection="1">
      <alignment horizontal="centerContinuous"/>
      <protection hidden="1"/>
    </xf>
    <xf numFmtId="0" fontId="18" fillId="0" borderId="55" xfId="2" applyFont="1" applyBorder="1" applyProtection="1">
      <protection hidden="1"/>
    </xf>
    <xf numFmtId="0" fontId="19" fillId="0" borderId="0" xfId="2" applyFont="1" applyAlignment="1" applyProtection="1">
      <alignment horizontal="centerContinuous"/>
      <protection hidden="1"/>
    </xf>
    <xf numFmtId="0" fontId="3" fillId="0" borderId="66" xfId="2" applyBorder="1" applyProtection="1">
      <protection hidden="1"/>
    </xf>
    <xf numFmtId="0" fontId="3" fillId="0" borderId="67" xfId="2" applyBorder="1" applyProtection="1">
      <protection hidden="1"/>
    </xf>
    <xf numFmtId="0" fontId="3" fillId="0" borderId="68" xfId="2" applyBorder="1" applyProtection="1">
      <protection hidden="1"/>
    </xf>
    <xf numFmtId="0" fontId="3" fillId="0" borderId="69" xfId="2" applyBorder="1" applyProtection="1">
      <protection hidden="1"/>
    </xf>
    <xf numFmtId="0" fontId="3" fillId="0" borderId="0" xfId="2" applyAlignment="1" applyProtection="1">
      <alignment vertical="center"/>
      <protection hidden="1"/>
    </xf>
    <xf numFmtId="0" fontId="3" fillId="0" borderId="71" xfId="2" applyBorder="1" applyProtection="1">
      <protection hidden="1"/>
    </xf>
    <xf numFmtId="0" fontId="3" fillId="0" borderId="72" xfId="2" applyBorder="1" applyProtection="1">
      <protection hidden="1"/>
    </xf>
    <xf numFmtId="0" fontId="18" fillId="3" borderId="74" xfId="2" applyFont="1" applyFill="1" applyBorder="1" applyAlignment="1" applyProtection="1">
      <alignment horizontal="center"/>
      <protection hidden="1"/>
    </xf>
    <xf numFmtId="0" fontId="10" fillId="0" borderId="0" xfId="2" applyFont="1" applyAlignment="1" applyProtection="1">
      <alignment horizontal="right"/>
      <protection hidden="1"/>
    </xf>
    <xf numFmtId="0" fontId="3" fillId="0" borderId="30" xfId="2" applyBorder="1" applyAlignment="1" applyProtection="1">
      <alignment horizontal="center"/>
      <protection hidden="1"/>
    </xf>
    <xf numFmtId="0" fontId="3" fillId="0" borderId="66" xfId="2" applyBorder="1" applyAlignment="1" applyProtection="1">
      <alignment horizontal="center"/>
      <protection hidden="1"/>
    </xf>
    <xf numFmtId="0" fontId="3" fillId="0" borderId="75" xfId="2" applyBorder="1" applyProtection="1">
      <protection hidden="1"/>
    </xf>
    <xf numFmtId="0" fontId="3" fillId="7" borderId="76" xfId="2" applyFill="1" applyBorder="1" applyProtection="1">
      <protection hidden="1"/>
    </xf>
    <xf numFmtId="0" fontId="3" fillId="7" borderId="0" xfId="2" applyFill="1" applyAlignment="1" applyProtection="1">
      <alignment horizontal="left"/>
      <protection hidden="1"/>
    </xf>
    <xf numFmtId="14" fontId="3" fillId="0" borderId="70" xfId="2" applyNumberFormat="1" applyBorder="1" applyProtection="1">
      <protection hidden="1"/>
    </xf>
    <xf numFmtId="14" fontId="3" fillId="0" borderId="62" xfId="2" applyNumberFormat="1" applyBorder="1" applyProtection="1">
      <protection hidden="1"/>
    </xf>
    <xf numFmtId="14" fontId="3" fillId="0" borderId="63" xfId="2" applyNumberFormat="1" applyBorder="1" applyProtection="1">
      <protection hidden="1"/>
    </xf>
    <xf numFmtId="0" fontId="3" fillId="0" borderId="64" xfId="2" applyBorder="1" applyProtection="1">
      <protection hidden="1"/>
    </xf>
    <xf numFmtId="0" fontId="3" fillId="0" borderId="63" xfId="2" applyBorder="1" applyAlignment="1" applyProtection="1">
      <alignment horizontal="center"/>
      <protection locked="0" hidden="1"/>
    </xf>
    <xf numFmtId="0" fontId="3" fillId="0" borderId="27" xfId="2" applyBorder="1" applyAlignment="1" applyProtection="1">
      <alignment horizontal="center"/>
      <protection locked="0" hidden="1"/>
    </xf>
    <xf numFmtId="0" fontId="3" fillId="0" borderId="36" xfId="2" applyBorder="1" applyAlignment="1" applyProtection="1">
      <alignment horizontal="center"/>
      <protection locked="0" hidden="1"/>
    </xf>
    <xf numFmtId="0" fontId="0" fillId="0" borderId="0" xfId="0" applyAlignment="1">
      <alignment vertical="top" wrapText="1"/>
    </xf>
    <xf numFmtId="0" fontId="34" fillId="0" borderId="0" xfId="0" applyFont="1" applyAlignment="1">
      <alignment vertical="top" wrapText="1"/>
    </xf>
    <xf numFmtId="0" fontId="34" fillId="0" borderId="0" xfId="0" applyFont="1"/>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35" xfId="2" applyBorder="1" applyProtection="1">
      <protection hidden="1"/>
    </xf>
    <xf numFmtId="0" fontId="10" fillId="7" borderId="0" xfId="2" applyFont="1" applyFill="1" applyProtection="1">
      <protection hidden="1"/>
    </xf>
    <xf numFmtId="0" fontId="35" fillId="0" borderId="0" xfId="2" applyFont="1" applyProtection="1">
      <protection hidden="1"/>
    </xf>
    <xf numFmtId="0" fontId="4" fillId="0" borderId="66" xfId="2" applyFont="1" applyBorder="1" applyAlignment="1" applyProtection="1">
      <alignment horizontal="left"/>
      <protection hidden="1"/>
    </xf>
    <xf numFmtId="0" fontId="4" fillId="0" borderId="69" xfId="2" applyFont="1" applyBorder="1" applyAlignment="1" applyProtection="1">
      <alignment horizontal="left"/>
      <protection hidden="1"/>
    </xf>
    <xf numFmtId="0" fontId="4" fillId="0" borderId="0" xfId="2" applyFont="1" applyAlignment="1" applyProtection="1">
      <alignment horizontal="left"/>
      <protection hidden="1"/>
    </xf>
    <xf numFmtId="0" fontId="36" fillId="0" borderId="67" xfId="2" applyFont="1" applyBorder="1" applyProtection="1">
      <protection hidden="1"/>
    </xf>
    <xf numFmtId="0" fontId="36" fillId="0" borderId="68" xfId="2" applyFont="1" applyBorder="1" applyProtection="1">
      <protection hidden="1"/>
    </xf>
    <xf numFmtId="171" fontId="17" fillId="0" borderId="62" xfId="2" applyNumberFormat="1" applyFont="1" applyBorder="1" applyAlignment="1" applyProtection="1">
      <alignment horizontal="center"/>
      <protection locked="0" hidden="1"/>
    </xf>
    <xf numFmtId="171" fontId="17" fillId="0" borderId="70" xfId="2" applyNumberFormat="1" applyFont="1" applyBorder="1" applyAlignment="1" applyProtection="1">
      <alignment horizontal="center"/>
      <protection locked="0" hidden="1"/>
    </xf>
    <xf numFmtId="171" fontId="17" fillId="0" borderId="0" xfId="2" applyNumberFormat="1" applyFont="1" applyAlignment="1" applyProtection="1">
      <alignment horizontal="center"/>
      <protection locked="0" hidden="1"/>
    </xf>
    <xf numFmtId="0" fontId="26" fillId="0" borderId="0" xfId="2" applyFont="1" applyProtection="1">
      <protection hidden="1"/>
    </xf>
    <xf numFmtId="0" fontId="37" fillId="0" borderId="0" xfId="0" applyFont="1"/>
    <xf numFmtId="1" fontId="17" fillId="0" borderId="0" xfId="2" applyNumberFormat="1" applyFont="1" applyAlignment="1" applyProtection="1">
      <alignment horizontal="center"/>
      <protection hidden="1"/>
    </xf>
    <xf numFmtId="0" fontId="16" fillId="0" borderId="0" xfId="2" applyFont="1" applyProtection="1">
      <protection hidden="1"/>
    </xf>
    <xf numFmtId="0" fontId="17" fillId="0" borderId="0" xfId="2" applyFont="1" applyAlignment="1" applyProtection="1">
      <alignment horizontal="center"/>
      <protection hidden="1"/>
    </xf>
    <xf numFmtId="0" fontId="14" fillId="3" borderId="68" xfId="2" applyFont="1" applyFill="1" applyBorder="1" applyProtection="1">
      <protection hidden="1"/>
    </xf>
    <xf numFmtId="0" fontId="10" fillId="3" borderId="68" xfId="2" applyFont="1" applyFill="1" applyBorder="1" applyProtection="1">
      <protection hidden="1"/>
    </xf>
    <xf numFmtId="14" fontId="10" fillId="0" borderId="79" xfId="2" applyNumberFormat="1" applyFont="1" applyBorder="1" applyAlignment="1" applyProtection="1">
      <alignment horizontal="left" wrapText="1"/>
      <protection hidden="1"/>
    </xf>
    <xf numFmtId="14" fontId="14" fillId="0" borderId="73" xfId="2" applyNumberFormat="1" applyFont="1" applyBorder="1" applyAlignment="1" applyProtection="1">
      <alignment horizontal="left"/>
      <protection hidden="1"/>
    </xf>
    <xf numFmtId="14" fontId="10" fillId="0" borderId="73" xfId="2" applyNumberFormat="1" applyFont="1" applyBorder="1" applyAlignment="1" applyProtection="1">
      <alignment horizontal="left" wrapText="1"/>
      <protection hidden="1"/>
    </xf>
    <xf numFmtId="14" fontId="13" fillId="0" borderId="73" xfId="2" applyNumberFormat="1" applyFont="1" applyBorder="1" applyAlignment="1" applyProtection="1">
      <alignment horizontal="left" wrapText="1"/>
      <protection hidden="1"/>
    </xf>
    <xf numFmtId="14" fontId="13" fillId="0" borderId="73" xfId="2" applyNumberFormat="1" applyFont="1" applyBorder="1" applyAlignment="1" applyProtection="1">
      <alignment horizontal="left"/>
      <protection hidden="1"/>
    </xf>
    <xf numFmtId="0" fontId="4" fillId="0" borderId="0" xfId="2" applyFont="1" applyAlignment="1" applyProtection="1">
      <alignment vertical="center"/>
      <protection hidden="1"/>
    </xf>
    <xf numFmtId="169" fontId="21" fillId="0" borderId="0" xfId="3" applyNumberFormat="1" applyFont="1" applyFill="1" applyBorder="1" applyAlignment="1" applyProtection="1">
      <protection hidden="1"/>
    </xf>
    <xf numFmtId="170" fontId="21" fillId="0" borderId="0" xfId="3" applyNumberFormat="1" applyFont="1" applyFill="1" applyBorder="1" applyAlignment="1" applyProtection="1">
      <alignment horizontal="center"/>
      <protection hidden="1"/>
    </xf>
    <xf numFmtId="10" fontId="21" fillId="0" borderId="0" xfId="3" applyNumberFormat="1" applyFont="1" applyFill="1" applyBorder="1" applyAlignment="1" applyProtection="1">
      <alignment horizontal="center"/>
      <protection hidden="1"/>
    </xf>
    <xf numFmtId="0" fontId="16" fillId="3" borderId="0" xfId="2" applyFont="1" applyFill="1" applyAlignment="1" applyProtection="1">
      <alignment horizontal="center"/>
      <protection hidden="1"/>
    </xf>
    <xf numFmtId="0" fontId="30" fillId="0" borderId="0" xfId="2" applyFont="1" applyAlignment="1" applyProtection="1">
      <alignment vertical="center"/>
      <protection hidden="1"/>
    </xf>
    <xf numFmtId="0" fontId="32" fillId="0" borderId="0" xfId="2" applyFont="1" applyAlignment="1" applyProtection="1">
      <alignment vertical="center"/>
      <protection hidden="1"/>
    </xf>
    <xf numFmtId="169" fontId="3" fillId="0" borderId="0" xfId="2" applyNumberFormat="1" applyProtection="1">
      <protection hidden="1"/>
    </xf>
    <xf numFmtId="0" fontId="3" fillId="0" borderId="73" xfId="2" applyBorder="1" applyAlignment="1" applyProtection="1">
      <alignment vertical="center"/>
      <protection hidden="1"/>
    </xf>
    <xf numFmtId="0" fontId="10" fillId="0" borderId="2" xfId="2" applyFont="1" applyBorder="1" applyAlignment="1" applyProtection="1">
      <alignment horizontal="left"/>
      <protection hidden="1"/>
    </xf>
    <xf numFmtId="168" fontId="21" fillId="3" borderId="0" xfId="2" applyNumberFormat="1" applyFont="1" applyFill="1" applyProtection="1">
      <protection hidden="1"/>
    </xf>
    <xf numFmtId="168" fontId="3" fillId="0" borderId="0" xfId="2" applyNumberFormat="1" applyProtection="1">
      <protection hidden="1"/>
    </xf>
    <xf numFmtId="1" fontId="10" fillId="0" borderId="0" xfId="2" applyNumberFormat="1" applyFont="1" applyAlignment="1" applyProtection="1">
      <alignment horizontal="left"/>
      <protection hidden="1"/>
    </xf>
    <xf numFmtId="168" fontId="21" fillId="0" borderId="0" xfId="2" applyNumberFormat="1" applyFont="1" applyProtection="1">
      <protection hidden="1"/>
    </xf>
    <xf numFmtId="0" fontId="4" fillId="0" borderId="6" xfId="2" applyFont="1" applyBorder="1" applyAlignment="1" applyProtection="1">
      <alignment vertical="center"/>
      <protection hidden="1"/>
    </xf>
    <xf numFmtId="0" fontId="10" fillId="0" borderId="73" xfId="2" applyFont="1" applyBorder="1" applyAlignment="1" applyProtection="1">
      <alignment horizontal="left"/>
      <protection hidden="1"/>
    </xf>
    <xf numFmtId="1" fontId="18" fillId="0" borderId="0" xfId="2" applyNumberFormat="1" applyFont="1" applyAlignment="1" applyProtection="1">
      <alignment horizontal="center" vertical="top"/>
      <protection hidden="1"/>
    </xf>
    <xf numFmtId="2" fontId="10" fillId="0" borderId="0" xfId="2" applyNumberFormat="1" applyFont="1" applyAlignment="1" applyProtection="1">
      <alignment horizontal="left"/>
      <protection hidden="1"/>
    </xf>
    <xf numFmtId="0" fontId="19" fillId="0" borderId="62" xfId="2" applyFont="1" applyBorder="1" applyProtection="1">
      <protection hidden="1"/>
    </xf>
    <xf numFmtId="0" fontId="10" fillId="0" borderId="55" xfId="2" applyFont="1" applyBorder="1" applyAlignment="1" applyProtection="1">
      <alignment horizontal="left"/>
      <protection hidden="1"/>
    </xf>
    <xf numFmtId="0" fontId="38" fillId="0" borderId="73" xfId="2" applyFont="1" applyBorder="1" applyProtection="1">
      <protection hidden="1"/>
    </xf>
    <xf numFmtId="0" fontId="10" fillId="0" borderId="0" xfId="2" applyFont="1" applyAlignment="1" applyProtection="1">
      <alignment horizontal="left"/>
      <protection hidden="1"/>
    </xf>
    <xf numFmtId="174" fontId="17" fillId="0" borderId="0" xfId="2" applyNumberFormat="1" applyFont="1" applyAlignment="1" applyProtection="1">
      <alignment horizontal="center"/>
      <protection hidden="1"/>
    </xf>
    <xf numFmtId="0" fontId="37" fillId="0" borderId="0" xfId="0" applyFont="1" applyAlignment="1">
      <alignment vertical="top"/>
    </xf>
    <xf numFmtId="0" fontId="3" fillId="0" borderId="65" xfId="2" applyBorder="1" applyProtection="1">
      <protection hidden="1"/>
    </xf>
    <xf numFmtId="0" fontId="3" fillId="11" borderId="79" xfId="2" applyFill="1" applyBorder="1" applyProtection="1">
      <protection hidden="1"/>
    </xf>
    <xf numFmtId="0" fontId="3" fillId="11" borderId="76" xfId="2" applyFill="1" applyBorder="1" applyProtection="1">
      <protection hidden="1"/>
    </xf>
    <xf numFmtId="0" fontId="3" fillId="11" borderId="35" xfId="2" applyFill="1" applyBorder="1" applyProtection="1">
      <protection hidden="1"/>
    </xf>
    <xf numFmtId="0" fontId="3" fillId="12" borderId="37" xfId="2" applyFill="1" applyBorder="1" applyProtection="1">
      <protection hidden="1"/>
    </xf>
    <xf numFmtId="0" fontId="22" fillId="0" borderId="0" xfId="2" applyFont="1" applyProtection="1">
      <protection hidden="1"/>
    </xf>
    <xf numFmtId="0" fontId="3" fillId="12" borderId="42" xfId="2" applyFill="1" applyBorder="1" applyProtection="1">
      <protection hidden="1"/>
    </xf>
    <xf numFmtId="0" fontId="3" fillId="7" borderId="70" xfId="2" applyFill="1" applyBorder="1" applyProtection="1">
      <protection hidden="1"/>
    </xf>
    <xf numFmtId="14" fontId="3" fillId="11" borderId="0" xfId="2" applyNumberFormat="1" applyFill="1" applyProtection="1">
      <protection hidden="1"/>
    </xf>
    <xf numFmtId="0" fontId="3" fillId="0" borderId="76" xfId="2" applyBorder="1" applyProtection="1">
      <protection hidden="1"/>
    </xf>
    <xf numFmtId="0" fontId="23" fillId="0" borderId="0" xfId="2" applyFont="1" applyProtection="1">
      <protection hidden="1"/>
    </xf>
    <xf numFmtId="0" fontId="3" fillId="3" borderId="73" xfId="2" applyFill="1" applyBorder="1" applyProtection="1">
      <protection hidden="1"/>
    </xf>
    <xf numFmtId="0" fontId="3" fillId="3" borderId="20" xfId="2" applyFill="1" applyBorder="1" applyProtection="1">
      <protection hidden="1"/>
    </xf>
    <xf numFmtId="0" fontId="18" fillId="0" borderId="0" xfId="2" applyFont="1" applyProtection="1">
      <protection hidden="1"/>
    </xf>
    <xf numFmtId="0" fontId="15" fillId="0" borderId="73" xfId="2" applyFont="1" applyBorder="1" applyAlignment="1" applyProtection="1">
      <alignment vertical="center" wrapText="1"/>
      <protection hidden="1"/>
    </xf>
    <xf numFmtId="0" fontId="15" fillId="0" borderId="71" xfId="2" applyFont="1" applyBorder="1" applyAlignment="1" applyProtection="1">
      <alignment vertical="center" wrapText="1"/>
      <protection hidden="1"/>
    </xf>
    <xf numFmtId="0" fontId="30" fillId="13" borderId="0" xfId="2" applyFont="1" applyFill="1" applyAlignment="1" applyProtection="1">
      <alignment vertical="center"/>
      <protection hidden="1"/>
    </xf>
    <xf numFmtId="0" fontId="30" fillId="13" borderId="65" xfId="2" applyFont="1" applyFill="1" applyBorder="1" applyAlignment="1" applyProtection="1">
      <alignment vertical="center"/>
      <protection hidden="1"/>
    </xf>
    <xf numFmtId="0" fontId="32" fillId="13" borderId="65" xfId="2" applyFont="1" applyFill="1" applyBorder="1" applyAlignment="1" applyProtection="1">
      <alignment vertical="center"/>
      <protection hidden="1"/>
    </xf>
    <xf numFmtId="2" fontId="3" fillId="14" borderId="57" xfId="2" applyNumberFormat="1" applyFill="1" applyBorder="1" applyProtection="1">
      <protection locked="0" hidden="1"/>
    </xf>
    <xf numFmtId="0" fontId="32" fillId="13" borderId="0" xfId="2" applyFont="1" applyFill="1" applyAlignment="1" applyProtection="1">
      <alignment vertical="center"/>
      <protection hidden="1"/>
    </xf>
    <xf numFmtId="0" fontId="10" fillId="14" borderId="56" xfId="2" applyFont="1" applyFill="1" applyBorder="1" applyAlignment="1" applyProtection="1">
      <alignment horizontal="left" vertical="center"/>
      <protection hidden="1"/>
    </xf>
    <xf numFmtId="0" fontId="10" fillId="14" borderId="14" xfId="2" applyFont="1" applyFill="1" applyBorder="1" applyAlignment="1" applyProtection="1">
      <alignment horizontal="left"/>
      <protection hidden="1"/>
    </xf>
    <xf numFmtId="0" fontId="10" fillId="14" borderId="82" xfId="2" applyFont="1" applyFill="1" applyBorder="1" applyAlignment="1" applyProtection="1">
      <alignment horizontal="left" vertical="center"/>
      <protection hidden="1"/>
    </xf>
    <xf numFmtId="0" fontId="10" fillId="14" borderId="81" xfId="2" applyFont="1" applyFill="1" applyBorder="1" applyAlignment="1" applyProtection="1">
      <alignment horizontal="left" vertical="center"/>
      <protection hidden="1"/>
    </xf>
    <xf numFmtId="0" fontId="3" fillId="14" borderId="83" xfId="2" applyFill="1" applyBorder="1" applyAlignment="1" applyProtection="1">
      <alignment vertical="center"/>
      <protection hidden="1"/>
    </xf>
    <xf numFmtId="0" fontId="10" fillId="0" borderId="0" xfId="2" applyFont="1" applyProtection="1">
      <protection hidden="1"/>
    </xf>
    <xf numFmtId="0" fontId="32" fillId="13" borderId="63" xfId="2" applyFont="1" applyFill="1" applyBorder="1" applyAlignment="1" applyProtection="1">
      <alignment vertical="center"/>
      <protection hidden="1"/>
    </xf>
    <xf numFmtId="0" fontId="32" fillId="13" borderId="62" xfId="2" applyFont="1" applyFill="1" applyBorder="1" applyAlignment="1" applyProtection="1">
      <alignment vertical="center"/>
      <protection hidden="1"/>
    </xf>
    <xf numFmtId="0" fontId="32" fillId="13" borderId="64" xfId="2" applyFont="1" applyFill="1" applyBorder="1" applyAlignment="1" applyProtection="1">
      <alignment vertical="center"/>
      <protection hidden="1"/>
    </xf>
    <xf numFmtId="0" fontId="32" fillId="13" borderId="36" xfId="2" applyFont="1" applyFill="1" applyBorder="1" applyAlignment="1" applyProtection="1">
      <alignment vertical="center"/>
      <protection hidden="1"/>
    </xf>
    <xf numFmtId="0" fontId="32" fillId="13" borderId="48" xfId="2" applyFont="1" applyFill="1" applyBorder="1" applyAlignment="1" applyProtection="1">
      <alignment vertical="center"/>
      <protection hidden="1"/>
    </xf>
    <xf numFmtId="0" fontId="32" fillId="13" borderId="42" xfId="2" applyFont="1" applyFill="1" applyBorder="1" applyAlignment="1" applyProtection="1">
      <alignment vertical="center"/>
      <protection hidden="1"/>
    </xf>
    <xf numFmtId="14" fontId="3" fillId="14" borderId="77" xfId="2" applyNumberFormat="1" applyFill="1" applyBorder="1" applyProtection="1">
      <protection locked="0" hidden="1"/>
    </xf>
    <xf numFmtId="14" fontId="3" fillId="14" borderId="78" xfId="2" applyNumberFormat="1" applyFill="1" applyBorder="1" applyProtection="1">
      <protection locked="0" hidden="1"/>
    </xf>
    <xf numFmtId="14" fontId="3" fillId="14" borderId="46" xfId="2" applyNumberFormat="1" applyFill="1" applyBorder="1" applyProtection="1">
      <protection locked="0" hidden="1"/>
    </xf>
    <xf numFmtId="14" fontId="3" fillId="14" borderId="47" xfId="2" applyNumberFormat="1" applyFill="1" applyBorder="1" applyProtection="1">
      <protection locked="0" hidden="1"/>
    </xf>
    <xf numFmtId="0" fontId="3" fillId="14" borderId="63" xfId="2" applyFill="1" applyBorder="1" applyProtection="1">
      <protection hidden="1"/>
    </xf>
    <xf numFmtId="0" fontId="3" fillId="14" borderId="36" xfId="2" applyFill="1" applyBorder="1" applyProtection="1">
      <protection hidden="1"/>
    </xf>
    <xf numFmtId="0" fontId="11" fillId="13" borderId="0" xfId="2" applyFont="1" applyFill="1" applyProtection="1">
      <protection hidden="1"/>
    </xf>
    <xf numFmtId="0" fontId="10" fillId="0" borderId="69" xfId="2" applyFont="1" applyBorder="1" applyAlignment="1" applyProtection="1">
      <alignment horizontal="left"/>
      <protection hidden="1"/>
    </xf>
    <xf numFmtId="0" fontId="3" fillId="13" borderId="0" xfId="2" applyFill="1" applyProtection="1">
      <protection hidden="1"/>
    </xf>
    <xf numFmtId="0" fontId="38" fillId="0" borderId="0" xfId="2" applyFont="1" applyProtection="1">
      <protection hidden="1"/>
    </xf>
    <xf numFmtId="0" fontId="20" fillId="0" borderId="72" xfId="2" applyFont="1" applyBorder="1" applyProtection="1">
      <protection hidden="1"/>
    </xf>
    <xf numFmtId="0" fontId="18" fillId="0" borderId="69" xfId="2" applyFont="1" applyBorder="1" applyAlignment="1" applyProtection="1">
      <alignment horizontal="left"/>
      <protection hidden="1"/>
    </xf>
    <xf numFmtId="4" fontId="18" fillId="0" borderId="71" xfId="2" applyNumberFormat="1" applyFont="1" applyBorder="1" applyAlignment="1" applyProtection="1">
      <alignment horizontal="right"/>
      <protection hidden="1"/>
    </xf>
    <xf numFmtId="0" fontId="18" fillId="0" borderId="69" xfId="2" applyFont="1" applyBorder="1" applyProtection="1">
      <protection hidden="1"/>
    </xf>
    <xf numFmtId="0" fontId="4" fillId="0" borderId="0" xfId="2" applyFont="1" applyAlignment="1" applyProtection="1">
      <alignment vertical="top"/>
      <protection hidden="1"/>
    </xf>
    <xf numFmtId="0" fontId="19" fillId="0" borderId="0" xfId="2" applyFont="1" applyAlignment="1" applyProtection="1">
      <alignment horizontal="left"/>
      <protection hidden="1"/>
    </xf>
    <xf numFmtId="0" fontId="12" fillId="0" borderId="72" xfId="2" applyFont="1" applyBorder="1" applyProtection="1">
      <protection hidden="1"/>
    </xf>
    <xf numFmtId="0" fontId="12" fillId="0" borderId="73" xfId="2" applyFont="1" applyBorder="1" applyProtection="1">
      <protection hidden="1"/>
    </xf>
    <xf numFmtId="0" fontId="12" fillId="0" borderId="0" xfId="2" applyFont="1" applyProtection="1">
      <protection hidden="1"/>
    </xf>
    <xf numFmtId="0" fontId="3" fillId="0" borderId="70" xfId="2" applyBorder="1" applyAlignment="1" applyProtection="1">
      <alignment horizontal="left" vertical="top"/>
      <protection locked="0" hidden="1"/>
    </xf>
    <xf numFmtId="14" fontId="3" fillId="14" borderId="60" xfId="2" applyNumberFormat="1" applyFill="1" applyBorder="1" applyAlignment="1" applyProtection="1">
      <alignment horizontal="left" vertical="top"/>
      <protection locked="0" hidden="1"/>
    </xf>
    <xf numFmtId="14" fontId="3" fillId="14" borderId="61" xfId="2" applyNumberFormat="1" applyFill="1" applyBorder="1" applyAlignment="1" applyProtection="1">
      <alignment horizontal="left" vertical="top"/>
      <protection locked="0" hidden="1"/>
    </xf>
    <xf numFmtId="0" fontId="10" fillId="0" borderId="58" xfId="2" applyFont="1" applyBorder="1" applyAlignment="1" applyProtection="1">
      <alignment horizontal="left" vertical="center"/>
      <protection hidden="1"/>
    </xf>
    <xf numFmtId="0" fontId="10" fillId="0" borderId="56" xfId="2" applyFont="1" applyBorder="1" applyAlignment="1" applyProtection="1">
      <alignment horizontal="left" vertical="center"/>
      <protection hidden="1"/>
    </xf>
    <xf numFmtId="0" fontId="10" fillId="0" borderId="59" xfId="2" applyFont="1" applyBorder="1" applyAlignment="1" applyProtection="1">
      <alignment horizontal="left" vertical="center"/>
      <protection hidden="1"/>
    </xf>
    <xf numFmtId="14" fontId="3" fillId="14" borderId="8" xfId="2" applyNumberFormat="1" applyFill="1" applyBorder="1" applyAlignment="1" applyProtection="1">
      <alignment horizontal="left" vertical="top"/>
      <protection locked="0" hidden="1"/>
    </xf>
    <xf numFmtId="0" fontId="3" fillId="14" borderId="8" xfId="2" applyFill="1" applyBorder="1" applyAlignment="1" applyProtection="1">
      <alignment horizontal="left" vertical="top"/>
      <protection locked="0" hidden="1"/>
    </xf>
    <xf numFmtId="0" fontId="3" fillId="14" borderId="7" xfId="2" applyFill="1" applyBorder="1" applyAlignment="1" applyProtection="1">
      <alignment horizontal="left" vertical="top"/>
      <protection locked="0" hidden="1"/>
    </xf>
    <xf numFmtId="0" fontId="3" fillId="14" borderId="61" xfId="2" applyFill="1" applyBorder="1" applyAlignment="1" applyProtection="1">
      <alignment horizontal="left" vertical="top"/>
      <protection locked="0" hidden="1"/>
    </xf>
    <xf numFmtId="0" fontId="4" fillId="0" borderId="2" xfId="2" applyFont="1" applyBorder="1" applyAlignment="1" applyProtection="1">
      <alignment horizontal="left" vertical="center"/>
      <protection hidden="1"/>
    </xf>
    <xf numFmtId="0" fontId="4" fillId="0" borderId="5" xfId="2" applyFont="1" applyBorder="1" applyAlignment="1" applyProtection="1">
      <alignment horizontal="left" vertical="center"/>
      <protection hidden="1"/>
    </xf>
    <xf numFmtId="0" fontId="17" fillId="14" borderId="52" xfId="2" applyFont="1" applyFill="1" applyBorder="1" applyAlignment="1" applyProtection="1">
      <alignment horizontal="center"/>
      <protection locked="0" hidden="1"/>
    </xf>
    <xf numFmtId="0" fontId="17" fillId="14" borderId="53" xfId="2" applyFont="1" applyFill="1" applyBorder="1" applyAlignment="1" applyProtection="1">
      <alignment horizontal="center"/>
      <protection locked="0" hidden="1"/>
    </xf>
    <xf numFmtId="0" fontId="17" fillId="14" borderId="54" xfId="2" applyFont="1" applyFill="1" applyBorder="1" applyAlignment="1" applyProtection="1">
      <alignment horizontal="center"/>
      <protection locked="0" hidden="1"/>
    </xf>
    <xf numFmtId="171" fontId="17" fillId="14" borderId="52" xfId="2" applyNumberFormat="1" applyFont="1" applyFill="1" applyBorder="1" applyAlignment="1" applyProtection="1">
      <alignment horizontal="center"/>
      <protection locked="0" hidden="1"/>
    </xf>
    <xf numFmtId="171" fontId="17" fillId="14" borderId="53" xfId="2" applyNumberFormat="1" applyFont="1" applyFill="1" applyBorder="1" applyAlignment="1" applyProtection="1">
      <alignment horizontal="center"/>
      <protection locked="0" hidden="1"/>
    </xf>
    <xf numFmtId="171" fontId="17" fillId="14" borderId="54" xfId="2" applyNumberFormat="1" applyFont="1" applyFill="1" applyBorder="1" applyAlignment="1" applyProtection="1">
      <alignment horizontal="center"/>
      <protection locked="0" hidden="1"/>
    </xf>
    <xf numFmtId="171" fontId="17" fillId="10" borderId="52" xfId="2" applyNumberFormat="1" applyFont="1" applyFill="1" applyBorder="1" applyAlignment="1" applyProtection="1">
      <alignment horizontal="center"/>
      <protection locked="0" hidden="1"/>
    </xf>
    <xf numFmtId="171" fontId="17" fillId="10" borderId="53" xfId="2" applyNumberFormat="1" applyFont="1" applyFill="1" applyBorder="1" applyAlignment="1" applyProtection="1">
      <alignment horizontal="center"/>
      <protection locked="0" hidden="1"/>
    </xf>
    <xf numFmtId="171" fontId="17" fillId="10" borderId="54" xfId="2" applyNumberFormat="1" applyFont="1" applyFill="1" applyBorder="1" applyAlignment="1" applyProtection="1">
      <alignment horizontal="center"/>
      <protection locked="0" hidden="1"/>
    </xf>
    <xf numFmtId="0" fontId="17" fillId="0" borderId="15" xfId="2" applyFont="1" applyBorder="1" applyAlignment="1" applyProtection="1">
      <alignment horizontal="center"/>
      <protection hidden="1"/>
    </xf>
    <xf numFmtId="0" fontId="3" fillId="0" borderId="3" xfId="2" applyBorder="1" applyAlignment="1" applyProtection="1">
      <alignment horizontal="center"/>
      <protection hidden="1"/>
    </xf>
    <xf numFmtId="0" fontId="3" fillId="0" borderId="14" xfId="2" applyBorder="1" applyAlignment="1" applyProtection="1">
      <alignment horizontal="center"/>
      <protection hidden="1"/>
    </xf>
    <xf numFmtId="0" fontId="17" fillId="10" borderId="58" xfId="2" applyFont="1" applyFill="1" applyBorder="1" applyAlignment="1" applyProtection="1">
      <alignment horizontal="center"/>
      <protection locked="0" hidden="1"/>
    </xf>
    <xf numFmtId="0" fontId="3" fillId="10" borderId="56" xfId="2" applyFill="1" applyBorder="1" applyAlignment="1" applyProtection="1">
      <alignment horizontal="center"/>
      <protection locked="0" hidden="1"/>
    </xf>
    <xf numFmtId="0" fontId="3" fillId="10" borderId="59" xfId="2" applyFill="1" applyBorder="1" applyAlignment="1" applyProtection="1">
      <alignment horizontal="center"/>
      <protection locked="0" hidden="1"/>
    </xf>
    <xf numFmtId="14" fontId="3" fillId="0" borderId="8" xfId="2" applyNumberFormat="1" applyBorder="1" applyAlignment="1" applyProtection="1">
      <alignment horizontal="left"/>
      <protection hidden="1"/>
    </xf>
    <xf numFmtId="164" fontId="3" fillId="0" borderId="8" xfId="2" applyNumberFormat="1" applyBorder="1" applyAlignment="1" applyProtection="1">
      <alignment horizontal="left"/>
      <protection hidden="1"/>
    </xf>
    <xf numFmtId="0" fontId="3" fillId="0" borderId="3" xfId="2" applyBorder="1" applyProtection="1">
      <protection hidden="1"/>
    </xf>
    <xf numFmtId="0" fontId="3" fillId="0" borderId="14" xfId="2" applyBorder="1" applyProtection="1">
      <protection hidden="1"/>
    </xf>
    <xf numFmtId="1" fontId="18" fillId="0" borderId="34" xfId="2" applyNumberFormat="1" applyFont="1" applyBorder="1" applyAlignment="1" applyProtection="1">
      <alignment horizontal="center" vertical="top"/>
      <protection hidden="1"/>
    </xf>
    <xf numFmtId="1" fontId="18" fillId="0" borderId="33" xfId="2" applyNumberFormat="1" applyFont="1" applyBorder="1" applyAlignment="1" applyProtection="1">
      <alignment horizontal="center" vertical="top"/>
      <protection hidden="1"/>
    </xf>
    <xf numFmtId="0" fontId="17" fillId="0" borderId="58" xfId="2" applyFont="1" applyBorder="1" applyAlignment="1" applyProtection="1">
      <alignment horizontal="center"/>
      <protection hidden="1"/>
    </xf>
    <xf numFmtId="0" fontId="17" fillId="0" borderId="56" xfId="2" applyFont="1" applyBorder="1" applyAlignment="1" applyProtection="1">
      <alignment horizontal="center"/>
      <protection hidden="1"/>
    </xf>
    <xf numFmtId="0" fontId="17" fillId="0" borderId="59" xfId="2" applyFont="1" applyBorder="1" applyAlignment="1" applyProtection="1">
      <alignment horizontal="center"/>
      <protection hidden="1"/>
    </xf>
    <xf numFmtId="0" fontId="10" fillId="0" borderId="2" xfId="2" applyFont="1" applyBorder="1" applyProtection="1">
      <protection hidden="1"/>
    </xf>
    <xf numFmtId="14" fontId="17" fillId="14" borderId="52" xfId="2" applyNumberFormat="1" applyFont="1" applyFill="1" applyBorder="1" applyAlignment="1" applyProtection="1">
      <alignment horizontal="center"/>
      <protection locked="0" hidden="1"/>
    </xf>
    <xf numFmtId="0" fontId="3" fillId="14" borderId="53" xfId="2" applyFill="1" applyBorder="1" applyAlignment="1" applyProtection="1">
      <alignment horizontal="center"/>
      <protection locked="0" hidden="1"/>
    </xf>
    <xf numFmtId="0" fontId="3" fillId="14" borderId="54" xfId="2" applyFill="1" applyBorder="1" applyAlignment="1" applyProtection="1">
      <alignment horizontal="center"/>
      <protection locked="0" hidden="1"/>
    </xf>
    <xf numFmtId="0" fontId="39" fillId="0" borderId="73" xfId="2" applyFont="1" applyBorder="1" applyAlignment="1" applyProtection="1">
      <alignment horizontal="left" vertical="center" wrapText="1"/>
      <protection hidden="1"/>
    </xf>
    <xf numFmtId="0" fontId="39" fillId="0" borderId="71" xfId="2" applyFont="1" applyBorder="1" applyAlignment="1" applyProtection="1">
      <alignment horizontal="left" vertical="center" wrapText="1"/>
      <protection hidden="1"/>
    </xf>
    <xf numFmtId="1" fontId="17" fillId="0" borderId="58" xfId="2" applyNumberFormat="1" applyFont="1" applyBorder="1" applyAlignment="1" applyProtection="1">
      <alignment horizontal="center"/>
      <protection hidden="1"/>
    </xf>
    <xf numFmtId="1" fontId="17" fillId="0" borderId="56" xfId="2" applyNumberFormat="1" applyFont="1" applyBorder="1" applyAlignment="1" applyProtection="1">
      <alignment horizontal="center"/>
      <protection hidden="1"/>
    </xf>
    <xf numFmtId="1" fontId="17" fillId="0" borderId="59" xfId="2" applyNumberFormat="1" applyFont="1" applyBorder="1" applyAlignment="1" applyProtection="1">
      <alignment horizontal="center"/>
      <protection hidden="1"/>
    </xf>
    <xf numFmtId="164" fontId="3" fillId="0" borderId="12" xfId="2" applyNumberFormat="1" applyBorder="1" applyAlignment="1" applyProtection="1">
      <alignment horizontal="left"/>
      <protection hidden="1"/>
    </xf>
    <xf numFmtId="0" fontId="13" fillId="0" borderId="72" xfId="2" applyFont="1" applyBorder="1" applyAlignment="1" applyProtection="1">
      <alignment horizontal="center" vertical="center" wrapText="1"/>
      <protection hidden="1"/>
    </xf>
    <xf numFmtId="0" fontId="13" fillId="0" borderId="73" xfId="2" applyFont="1" applyBorder="1" applyAlignment="1" applyProtection="1">
      <alignment horizontal="center" vertical="center" wrapText="1"/>
      <protection hidden="1"/>
    </xf>
    <xf numFmtId="0" fontId="15" fillId="0" borderId="0" xfId="2" applyFont="1" applyAlignment="1" applyProtection="1">
      <alignment horizontal="left"/>
      <protection hidden="1"/>
    </xf>
    <xf numFmtId="164" fontId="3" fillId="0" borderId="7" xfId="2" applyNumberFormat="1" applyBorder="1" applyAlignment="1" applyProtection="1">
      <alignment horizontal="left"/>
      <protection hidden="1"/>
    </xf>
    <xf numFmtId="0" fontId="0" fillId="0" borderId="8" xfId="0" applyBorder="1"/>
    <xf numFmtId="167" fontId="17" fillId="3" borderId="81" xfId="2" applyNumberFormat="1" applyFont="1" applyFill="1" applyBorder="1" applyAlignment="1" applyProtection="1">
      <alignment horizontal="center"/>
      <protection hidden="1"/>
    </xf>
    <xf numFmtId="167" fontId="17" fillId="3" borderId="82" xfId="2" applyNumberFormat="1" applyFont="1" applyFill="1" applyBorder="1" applyAlignment="1" applyProtection="1">
      <alignment horizontal="center"/>
      <protection hidden="1"/>
    </xf>
    <xf numFmtId="167" fontId="17" fillId="3" borderId="83" xfId="2" applyNumberFormat="1" applyFont="1" applyFill="1" applyBorder="1" applyAlignment="1" applyProtection="1">
      <alignment horizontal="center"/>
      <protection hidden="1"/>
    </xf>
    <xf numFmtId="14" fontId="3" fillId="0" borderId="12" xfId="2" applyNumberFormat="1" applyBorder="1" applyAlignment="1" applyProtection="1">
      <alignment horizontal="left"/>
      <protection hidden="1"/>
    </xf>
    <xf numFmtId="0" fontId="3" fillId="0" borderId="12" xfId="2" applyBorder="1" applyAlignment="1" applyProtection="1">
      <alignment horizontal="left"/>
      <protection hidden="1"/>
    </xf>
    <xf numFmtId="0" fontId="3" fillId="0" borderId="8" xfId="2" applyBorder="1" applyAlignment="1" applyProtection="1">
      <alignment horizontal="left"/>
      <protection hidden="1"/>
    </xf>
    <xf numFmtId="169" fontId="21" fillId="0" borderId="81" xfId="3" applyNumberFormat="1" applyFont="1" applyFill="1" applyBorder="1" applyAlignment="1" applyProtection="1">
      <alignment horizontal="center"/>
      <protection hidden="1"/>
    </xf>
    <xf numFmtId="169" fontId="21" fillId="0" borderId="82" xfId="3" applyNumberFormat="1" applyFont="1" applyFill="1" applyBorder="1" applyAlignment="1" applyProtection="1">
      <alignment horizontal="center"/>
      <protection hidden="1"/>
    </xf>
    <xf numFmtId="169" fontId="21" fillId="0" borderId="83" xfId="3" applyNumberFormat="1" applyFont="1" applyFill="1" applyBorder="1" applyAlignment="1" applyProtection="1">
      <alignment horizontal="center"/>
      <protection hidden="1"/>
    </xf>
    <xf numFmtId="168" fontId="17" fillId="3" borderId="81" xfId="2" applyNumberFormat="1" applyFont="1" applyFill="1" applyBorder="1" applyAlignment="1" applyProtection="1">
      <alignment horizontal="center"/>
      <protection hidden="1"/>
    </xf>
    <xf numFmtId="168" fontId="17" fillId="3" borderId="82" xfId="2" applyNumberFormat="1" applyFont="1" applyFill="1" applyBorder="1" applyAlignment="1" applyProtection="1">
      <alignment horizontal="center"/>
      <protection hidden="1"/>
    </xf>
    <xf numFmtId="168" fontId="17" fillId="3" borderId="83" xfId="2" applyNumberFormat="1" applyFont="1" applyFill="1" applyBorder="1" applyAlignment="1" applyProtection="1">
      <alignment horizontal="center"/>
      <protection hidden="1"/>
    </xf>
    <xf numFmtId="168" fontId="21" fillId="0" borderId="81" xfId="2" applyNumberFormat="1" applyFont="1" applyBorder="1" applyAlignment="1" applyProtection="1">
      <alignment horizontal="center"/>
      <protection hidden="1"/>
    </xf>
    <xf numFmtId="168" fontId="21" fillId="0" borderId="82" xfId="2" applyNumberFormat="1" applyFont="1" applyBorder="1" applyAlignment="1" applyProtection="1">
      <alignment horizontal="center"/>
      <protection hidden="1"/>
    </xf>
    <xf numFmtId="168" fontId="21" fillId="0" borderId="83" xfId="2" applyNumberFormat="1" applyFont="1" applyBorder="1" applyAlignment="1" applyProtection="1">
      <alignment horizontal="center"/>
      <protection hidden="1"/>
    </xf>
    <xf numFmtId="174" fontId="17" fillId="0" borderId="81" xfId="2" applyNumberFormat="1" applyFont="1" applyBorder="1" applyAlignment="1" applyProtection="1">
      <alignment horizontal="center"/>
      <protection hidden="1"/>
    </xf>
    <xf numFmtId="174" fontId="17" fillId="0" borderId="82" xfId="2" applyNumberFormat="1" applyFont="1" applyBorder="1" applyAlignment="1" applyProtection="1">
      <alignment horizontal="center"/>
      <protection hidden="1"/>
    </xf>
    <xf numFmtId="174" fontId="17" fillId="0" borderId="83" xfId="2" applyNumberFormat="1" applyFont="1" applyBorder="1" applyAlignment="1" applyProtection="1">
      <alignment horizontal="center"/>
      <protection hidden="1"/>
    </xf>
    <xf numFmtId="168" fontId="26" fillId="0" borderId="0" xfId="2" applyNumberFormat="1" applyFont="1" applyAlignment="1" applyProtection="1">
      <alignment horizontal="center" wrapText="1"/>
      <protection hidden="1"/>
    </xf>
    <xf numFmtId="0" fontId="10" fillId="0" borderId="57" xfId="2" applyFont="1" applyBorder="1" applyAlignment="1" applyProtection="1">
      <alignment horizontal="left" vertical="center"/>
      <protection hidden="1"/>
    </xf>
    <xf numFmtId="0" fontId="39" fillId="0" borderId="0" xfId="2" applyFont="1" applyAlignment="1" applyProtection="1">
      <alignment horizontal="left" vertical="center" wrapText="1"/>
      <protection hidden="1"/>
    </xf>
    <xf numFmtId="14" fontId="3" fillId="0" borderId="7" xfId="2" applyNumberFormat="1" applyBorder="1" applyAlignment="1" applyProtection="1">
      <alignment horizontal="left"/>
      <protection hidden="1"/>
    </xf>
    <xf numFmtId="0" fontId="0" fillId="0" borderId="7" xfId="0" applyBorder="1"/>
    <xf numFmtId="0" fontId="3" fillId="0" borderId="7" xfId="2" applyBorder="1" applyAlignment="1" applyProtection="1">
      <alignment horizontal="left"/>
      <protection hidden="1"/>
    </xf>
    <xf numFmtId="0" fontId="3" fillId="14" borderId="60" xfId="2" applyFill="1" applyBorder="1" applyAlignment="1" applyProtection="1">
      <alignment horizontal="left" vertical="top"/>
      <protection locked="0" hidden="1"/>
    </xf>
    <xf numFmtId="14" fontId="3" fillId="14" borderId="7" xfId="2" applyNumberFormat="1" applyFill="1" applyBorder="1" applyAlignment="1" applyProtection="1">
      <alignment horizontal="left" vertical="top"/>
      <protection locked="0" hidden="1"/>
    </xf>
    <xf numFmtId="0" fontId="3" fillId="14" borderId="11" xfId="2" applyFill="1" applyBorder="1" applyAlignment="1" applyProtection="1">
      <alignment horizontal="center" vertical="top"/>
      <protection locked="0" hidden="1"/>
    </xf>
    <xf numFmtId="0" fontId="3" fillId="14" borderId="10" xfId="2" applyFill="1" applyBorder="1" applyAlignment="1" applyProtection="1">
      <alignment horizontal="center" vertical="top"/>
      <protection locked="0" hidden="1"/>
    </xf>
    <xf numFmtId="0" fontId="3" fillId="14" borderId="9" xfId="2" applyFill="1" applyBorder="1" applyAlignment="1" applyProtection="1">
      <alignment horizontal="center" vertical="top"/>
      <protection locked="0" hidden="1"/>
    </xf>
    <xf numFmtId="0" fontId="10" fillId="5" borderId="41" xfId="2" applyFont="1" applyFill="1" applyBorder="1" applyAlignment="1" applyProtection="1">
      <alignment horizontal="center"/>
      <protection hidden="1"/>
    </xf>
    <xf numFmtId="0" fontId="10" fillId="5" borderId="40" xfId="2" applyFont="1" applyFill="1" applyBorder="1" applyAlignment="1" applyProtection="1">
      <alignment horizontal="center"/>
      <protection hidden="1"/>
    </xf>
    <xf numFmtId="0" fontId="10" fillId="5" borderId="39" xfId="2" applyFont="1" applyFill="1" applyBorder="1" applyAlignment="1" applyProtection="1">
      <alignment horizontal="center"/>
      <protection hidden="1"/>
    </xf>
    <xf numFmtId="0" fontId="10" fillId="0" borderId="22" xfId="2" applyFont="1" applyBorder="1" applyProtection="1">
      <protection hidden="1"/>
    </xf>
    <xf numFmtId="0" fontId="3" fillId="0" borderId="22" xfId="2" applyBorder="1" applyProtection="1">
      <protection hidden="1"/>
    </xf>
    <xf numFmtId="0" fontId="3" fillId="0" borderId="2" xfId="2" applyBorder="1" applyProtection="1">
      <protection hidden="1"/>
    </xf>
    <xf numFmtId="0" fontId="10" fillId="0" borderId="41" xfId="2" applyFont="1" applyBorder="1" applyAlignment="1" applyProtection="1">
      <alignment horizontal="center"/>
      <protection hidden="1"/>
    </xf>
    <xf numFmtId="0" fontId="10" fillId="0" borderId="40" xfId="2" applyFont="1" applyBorder="1" applyAlignment="1" applyProtection="1">
      <alignment horizontal="center"/>
      <protection hidden="1"/>
    </xf>
    <xf numFmtId="0" fontId="10" fillId="0" borderId="39" xfId="2" applyFont="1" applyBorder="1" applyAlignment="1" applyProtection="1">
      <alignment horizontal="center"/>
      <protection hidden="1"/>
    </xf>
    <xf numFmtId="0" fontId="3" fillId="0" borderId="8" xfId="2" applyBorder="1" applyProtection="1">
      <protection hidden="1"/>
    </xf>
    <xf numFmtId="0" fontId="10" fillId="14" borderId="57" xfId="2" applyFont="1" applyFill="1" applyBorder="1" applyAlignment="1" applyProtection="1">
      <alignment horizontal="left" vertical="center"/>
      <protection hidden="1"/>
    </xf>
    <xf numFmtId="0" fontId="13" fillId="0" borderId="26" xfId="2" applyFont="1" applyBorder="1" applyAlignment="1" applyProtection="1">
      <alignment horizontal="left" vertical="center" wrapText="1"/>
      <protection hidden="1"/>
    </xf>
    <xf numFmtId="0" fontId="13" fillId="0" borderId="0" xfId="2" applyFont="1" applyAlignment="1" applyProtection="1">
      <alignment horizontal="left" vertical="center" wrapText="1"/>
      <protection hidden="1"/>
    </xf>
    <xf numFmtId="0" fontId="15" fillId="3" borderId="0" xfId="2" applyFont="1" applyFill="1" applyAlignment="1" applyProtection="1">
      <alignment horizontal="left" wrapText="1"/>
      <protection hidden="1"/>
    </xf>
    <xf numFmtId="0" fontId="15" fillId="0" borderId="0" xfId="2" applyFont="1" applyAlignment="1" applyProtection="1">
      <alignment horizontal="left" wrapText="1"/>
      <protection hidden="1"/>
    </xf>
    <xf numFmtId="0" fontId="33" fillId="0" borderId="0" xfId="2" applyFont="1" applyAlignment="1" applyProtection="1">
      <alignment horizontal="left" vertical="center" wrapText="1"/>
      <protection hidden="1"/>
    </xf>
    <xf numFmtId="0" fontId="19" fillId="0" borderId="80" xfId="2" applyFont="1" applyBorder="1" applyAlignment="1" applyProtection="1">
      <alignment horizontal="center"/>
      <protection hidden="1"/>
    </xf>
    <xf numFmtId="169" fontId="10" fillId="0" borderId="80" xfId="3" applyNumberFormat="1" applyFont="1" applyFill="1" applyBorder="1" applyAlignment="1" applyProtection="1">
      <alignment horizontal="center"/>
      <protection hidden="1"/>
    </xf>
    <xf numFmtId="0" fontId="3" fillId="0" borderId="25" xfId="2" applyBorder="1" applyAlignment="1" applyProtection="1">
      <alignment horizontal="center"/>
      <protection hidden="1"/>
    </xf>
    <xf numFmtId="165" fontId="17" fillId="0" borderId="29" xfId="2" applyNumberFormat="1" applyFont="1" applyBorder="1" applyAlignment="1" applyProtection="1">
      <alignment horizontal="center"/>
      <protection hidden="1"/>
    </xf>
    <xf numFmtId="165" fontId="17" fillId="0" borderId="28" xfId="2" applyNumberFormat="1" applyFont="1" applyBorder="1" applyAlignment="1" applyProtection="1">
      <alignment horizontal="center"/>
      <protection hidden="1"/>
    </xf>
    <xf numFmtId="165" fontId="17" fillId="0" borderId="21" xfId="2" applyNumberFormat="1" applyFont="1" applyBorder="1" applyAlignment="1" applyProtection="1">
      <alignment horizontal="center"/>
      <protection hidden="1"/>
    </xf>
    <xf numFmtId="0" fontId="26" fillId="0" borderId="55" xfId="2" applyFont="1" applyBorder="1" applyAlignment="1" applyProtection="1">
      <alignment horizontal="left" vertical="top" wrapText="1"/>
      <protection hidden="1"/>
    </xf>
    <xf numFmtId="0" fontId="26" fillId="0" borderId="65" xfId="2" applyFont="1" applyBorder="1" applyAlignment="1" applyProtection="1">
      <alignment horizontal="left" vertical="top" wrapText="1"/>
      <protection hidden="1"/>
    </xf>
    <xf numFmtId="0" fontId="26" fillId="0" borderId="6" xfId="2" applyFont="1" applyBorder="1" applyAlignment="1" applyProtection="1">
      <alignment horizontal="left" vertical="top" wrapText="1"/>
      <protection hidden="1"/>
    </xf>
    <xf numFmtId="0" fontId="10" fillId="0" borderId="44" xfId="2" applyFont="1" applyBorder="1" applyAlignment="1" applyProtection="1">
      <alignment horizontal="center"/>
      <protection hidden="1"/>
    </xf>
    <xf numFmtId="0" fontId="3" fillId="0" borderId="33" xfId="2" applyBorder="1" applyAlignment="1" applyProtection="1">
      <alignment horizontal="center"/>
      <protection hidden="1"/>
    </xf>
    <xf numFmtId="0" fontId="3" fillId="0" borderId="43" xfId="2" applyBorder="1" applyAlignment="1" applyProtection="1">
      <alignment horizontal="center"/>
      <protection hidden="1"/>
    </xf>
    <xf numFmtId="1" fontId="17" fillId="0" borderId="36" xfId="2" applyNumberFormat="1" applyFont="1" applyBorder="1" applyAlignment="1" applyProtection="1">
      <alignment horizontal="center"/>
      <protection hidden="1"/>
    </xf>
    <xf numFmtId="1" fontId="17" fillId="0" borderId="25" xfId="2" applyNumberFormat="1" applyFont="1" applyBorder="1" applyAlignment="1" applyProtection="1">
      <alignment horizontal="center"/>
      <protection hidden="1"/>
    </xf>
    <xf numFmtId="0" fontId="10" fillId="0" borderId="25" xfId="2" applyFont="1" applyBorder="1" applyProtection="1">
      <protection hidden="1"/>
    </xf>
    <xf numFmtId="0" fontId="10" fillId="0" borderId="42" xfId="2" applyFont="1" applyBorder="1" applyProtection="1">
      <protection hidden="1"/>
    </xf>
    <xf numFmtId="0" fontId="17" fillId="0" borderId="29" xfId="2" applyFont="1" applyBorder="1" applyAlignment="1" applyProtection="1">
      <alignment horizontal="center"/>
      <protection hidden="1"/>
    </xf>
    <xf numFmtId="0" fontId="17" fillId="0" borderId="28" xfId="2" applyFont="1" applyBorder="1" applyAlignment="1" applyProtection="1">
      <alignment horizontal="center"/>
      <protection hidden="1"/>
    </xf>
    <xf numFmtId="0" fontId="17" fillId="0" borderId="21" xfId="2" applyFont="1" applyBorder="1" applyAlignment="1" applyProtection="1">
      <alignment horizontal="center"/>
      <protection hidden="1"/>
    </xf>
    <xf numFmtId="14" fontId="17" fillId="14" borderId="52" xfId="2" applyNumberFormat="1" applyFont="1" applyFill="1" applyBorder="1" applyAlignment="1" applyProtection="1">
      <alignment horizontal="center" vertical="center"/>
      <protection locked="0" hidden="1"/>
    </xf>
    <xf numFmtId="14" fontId="17" fillId="14" borderId="53" xfId="2" applyNumberFormat="1" applyFont="1" applyFill="1" applyBorder="1" applyAlignment="1" applyProtection="1">
      <alignment horizontal="center" vertical="center"/>
      <protection locked="0" hidden="1"/>
    </xf>
    <xf numFmtId="14" fontId="17" fillId="14" borderId="54" xfId="2" applyNumberFormat="1" applyFont="1" applyFill="1" applyBorder="1" applyAlignment="1" applyProtection="1">
      <alignment horizontal="center" vertical="center"/>
      <protection locked="0" hidden="1"/>
    </xf>
    <xf numFmtId="0" fontId="4" fillId="0" borderId="1" xfId="2" applyFont="1" applyBorder="1" applyAlignment="1" applyProtection="1">
      <alignment horizontal="left" vertical="top" wrapText="1"/>
      <protection hidden="1"/>
    </xf>
    <xf numFmtId="0" fontId="4" fillId="0" borderId="19" xfId="2" applyFont="1" applyBorder="1" applyAlignment="1" applyProtection="1">
      <alignment horizontal="left" vertical="top" wrapText="1"/>
      <protection hidden="1"/>
    </xf>
    <xf numFmtId="0" fontId="4" fillId="0" borderId="18" xfId="2" applyFont="1" applyBorder="1" applyAlignment="1" applyProtection="1">
      <alignment horizontal="left" vertical="top" wrapText="1"/>
      <protection hidden="1"/>
    </xf>
    <xf numFmtId="0" fontId="4" fillId="0" borderId="24" xfId="2" applyFont="1" applyBorder="1" applyAlignment="1" applyProtection="1">
      <alignment horizontal="left" vertical="top" wrapText="1"/>
      <protection hidden="1"/>
    </xf>
    <xf numFmtId="0" fontId="4" fillId="0" borderId="17" xfId="2" applyFont="1" applyBorder="1" applyAlignment="1" applyProtection="1">
      <alignment horizontal="left" vertical="top" wrapText="1"/>
      <protection hidden="1"/>
    </xf>
    <xf numFmtId="0" fontId="4" fillId="0" borderId="16" xfId="2" applyFont="1" applyBorder="1" applyAlignment="1" applyProtection="1">
      <alignment horizontal="left" vertical="top" wrapText="1"/>
      <protection hidden="1"/>
    </xf>
    <xf numFmtId="0" fontId="4" fillId="0" borderId="55" xfId="2" applyFont="1" applyBorder="1" applyAlignment="1" applyProtection="1">
      <alignment horizontal="left" vertical="center"/>
      <protection hidden="1"/>
    </xf>
    <xf numFmtId="0" fontId="19" fillId="0" borderId="26" xfId="2" applyFont="1" applyBorder="1" applyAlignment="1" applyProtection="1">
      <alignment horizontal="left" wrapText="1"/>
      <protection hidden="1"/>
    </xf>
    <xf numFmtId="0" fontId="19" fillId="0" borderId="0" xfId="2" applyFont="1" applyAlignment="1" applyProtection="1">
      <alignment horizontal="left" wrapText="1"/>
      <protection hidden="1"/>
    </xf>
    <xf numFmtId="0" fontId="18" fillId="0" borderId="24" xfId="2" applyFont="1" applyBorder="1" applyAlignment="1" applyProtection="1">
      <alignment horizontal="center" vertical="top" wrapText="1"/>
      <protection hidden="1"/>
    </xf>
    <xf numFmtId="0" fontId="18" fillId="0" borderId="17" xfId="2" applyFont="1" applyBorder="1" applyAlignment="1" applyProtection="1">
      <alignment horizontal="center" vertical="top" wrapText="1"/>
      <protection hidden="1"/>
    </xf>
    <xf numFmtId="0" fontId="19" fillId="0" borderId="0" xfId="2" applyFont="1" applyAlignment="1" applyProtection="1">
      <alignment horizontal="center"/>
      <protection hidden="1"/>
    </xf>
    <xf numFmtId="169" fontId="10" fillId="0" borderId="0" xfId="3" applyNumberFormat="1" applyFont="1" applyFill="1" applyBorder="1" applyAlignment="1" applyProtection="1">
      <alignment horizontal="center"/>
      <protection hidden="1"/>
    </xf>
    <xf numFmtId="49" fontId="16" fillId="14" borderId="84" xfId="2" applyNumberFormat="1" applyFont="1" applyFill="1" applyBorder="1" applyProtection="1">
      <protection locked="0" hidden="1"/>
    </xf>
    <xf numFmtId="49" fontId="16" fillId="14" borderId="85" xfId="2" applyNumberFormat="1" applyFont="1" applyFill="1" applyBorder="1" applyProtection="1">
      <protection locked="0" hidden="1"/>
    </xf>
    <xf numFmtId="49" fontId="16" fillId="14" borderId="86" xfId="2" applyNumberFormat="1" applyFont="1" applyFill="1" applyBorder="1" applyProtection="1">
      <protection locked="0" hidden="1"/>
    </xf>
    <xf numFmtId="1" fontId="14" fillId="0" borderId="87" xfId="2" applyNumberFormat="1" applyFont="1" applyBorder="1" applyAlignment="1" applyProtection="1">
      <alignment horizontal="center" vertical="center" wrapText="1"/>
      <protection hidden="1"/>
    </xf>
    <xf numFmtId="1" fontId="14" fillId="0" borderId="88" xfId="2" applyNumberFormat="1" applyFont="1" applyBorder="1" applyAlignment="1" applyProtection="1">
      <alignment horizontal="center" vertical="center" wrapText="1"/>
      <protection hidden="1"/>
    </xf>
    <xf numFmtId="1" fontId="14" fillId="0" borderId="89" xfId="2" applyNumberFormat="1" applyFont="1" applyBorder="1" applyAlignment="1" applyProtection="1">
      <alignment horizontal="center" vertical="center" wrapText="1"/>
      <protection hidden="1"/>
    </xf>
    <xf numFmtId="1" fontId="14" fillId="0" borderId="90" xfId="2" applyNumberFormat="1" applyFont="1" applyBorder="1" applyAlignment="1" applyProtection="1">
      <alignment horizontal="center" vertical="center" wrapText="1"/>
      <protection hidden="1"/>
    </xf>
    <xf numFmtId="1" fontId="14" fillId="0" borderId="80" xfId="2" applyNumberFormat="1" applyFont="1" applyBorder="1" applyAlignment="1" applyProtection="1">
      <alignment horizontal="center" vertical="center" wrapText="1"/>
      <protection hidden="1"/>
    </xf>
    <xf numFmtId="1" fontId="14" fillId="0" borderId="91" xfId="2" applyNumberFormat="1" applyFont="1" applyBorder="1" applyAlignment="1" applyProtection="1">
      <alignment horizontal="center" vertical="center" wrapText="1"/>
      <protection hidden="1"/>
    </xf>
    <xf numFmtId="0" fontId="10" fillId="0" borderId="4" xfId="2" applyFont="1" applyBorder="1" applyProtection="1">
      <protection hidden="1"/>
    </xf>
    <xf numFmtId="0" fontId="10" fillId="0" borderId="30" xfId="2" applyFont="1" applyBorder="1" applyProtection="1">
      <protection hidden="1"/>
    </xf>
    <xf numFmtId="0" fontId="4" fillId="0" borderId="65" xfId="2" applyFont="1" applyBorder="1" applyAlignment="1" applyProtection="1">
      <alignment horizontal="left" vertical="center"/>
      <protection hidden="1"/>
    </xf>
    <xf numFmtId="0" fontId="4" fillId="0" borderId="92" xfId="2" applyFont="1" applyBorder="1" applyAlignment="1" applyProtection="1">
      <alignment horizontal="left" vertical="center"/>
      <protection hidden="1"/>
    </xf>
    <xf numFmtId="14" fontId="3" fillId="0" borderId="61" xfId="2" applyNumberFormat="1" applyBorder="1" applyAlignment="1" applyProtection="1">
      <alignment horizontal="left"/>
      <protection hidden="1"/>
    </xf>
    <xf numFmtId="0" fontId="3" fillId="0" borderId="61" xfId="2" applyBorder="1" applyProtection="1">
      <protection hidden="1"/>
    </xf>
    <xf numFmtId="49" fontId="17" fillId="14" borderId="52" xfId="2" applyNumberFormat="1" applyFont="1" applyFill="1" applyBorder="1" applyAlignment="1" applyProtection="1">
      <alignment horizontal="center"/>
      <protection locked="0" hidden="1"/>
    </xf>
    <xf numFmtId="49" fontId="17" fillId="14" borderId="53" xfId="2" applyNumberFormat="1" applyFont="1" applyFill="1" applyBorder="1" applyAlignment="1" applyProtection="1">
      <alignment horizontal="center"/>
      <protection locked="0" hidden="1"/>
    </xf>
    <xf numFmtId="49" fontId="17" fillId="14" borderId="54" xfId="2" applyNumberFormat="1" applyFont="1" applyFill="1" applyBorder="1" applyAlignment="1" applyProtection="1">
      <alignment horizontal="center"/>
      <protection locked="0" hidden="1"/>
    </xf>
    <xf numFmtId="49" fontId="17" fillId="14" borderId="50" xfId="2" applyNumberFormat="1" applyFont="1" applyFill="1" applyBorder="1" applyAlignment="1" applyProtection="1">
      <alignment horizontal="left" indent="2"/>
      <protection locked="0" hidden="1"/>
    </xf>
    <xf numFmtId="49" fontId="17" fillId="14" borderId="45" xfId="2" applyNumberFormat="1" applyFont="1" applyFill="1" applyBorder="1" applyAlignment="1" applyProtection="1">
      <alignment horizontal="left" indent="2"/>
      <protection locked="0" hidden="1"/>
    </xf>
    <xf numFmtId="49" fontId="17" fillId="14" borderId="51" xfId="2" applyNumberFormat="1" applyFont="1" applyFill="1" applyBorder="1" applyAlignment="1" applyProtection="1">
      <alignment horizontal="left" indent="2"/>
      <protection locked="0" hidden="1"/>
    </xf>
    <xf numFmtId="49" fontId="17" fillId="14" borderId="52" xfId="2" applyNumberFormat="1" applyFont="1" applyFill="1" applyBorder="1" applyAlignment="1" applyProtection="1">
      <alignment horizontal="left" indent="2"/>
      <protection locked="0" hidden="1"/>
    </xf>
    <xf numFmtId="49" fontId="17" fillId="14" borderId="53" xfId="2" applyNumberFormat="1" applyFont="1" applyFill="1" applyBorder="1" applyAlignment="1" applyProtection="1">
      <alignment horizontal="left" indent="2"/>
      <protection locked="0" hidden="1"/>
    </xf>
    <xf numFmtId="49" fontId="17" fillId="14" borderId="54" xfId="2" applyNumberFormat="1" applyFont="1" applyFill="1" applyBorder="1" applyAlignment="1" applyProtection="1">
      <alignment horizontal="left" indent="2"/>
      <protection locked="0" hidden="1"/>
    </xf>
    <xf numFmtId="0" fontId="3" fillId="7" borderId="62" xfId="2" applyFill="1" applyBorder="1" applyAlignment="1" applyProtection="1">
      <alignment horizontal="center"/>
      <protection hidden="1"/>
    </xf>
    <xf numFmtId="0" fontId="3" fillId="7" borderId="27" xfId="2" applyFill="1" applyBorder="1" applyAlignment="1" applyProtection="1">
      <alignment horizontal="center"/>
      <protection hidden="1"/>
    </xf>
    <xf numFmtId="0" fontId="3" fillId="7" borderId="0" xfId="2" applyFill="1" applyAlignment="1" applyProtection="1">
      <alignment horizontal="center"/>
      <protection hidden="1"/>
    </xf>
    <xf numFmtId="0" fontId="3" fillId="7" borderId="44" xfId="2" applyFill="1" applyBorder="1" applyAlignment="1" applyProtection="1">
      <alignment vertical="top" wrapText="1"/>
      <protection hidden="1"/>
    </xf>
    <xf numFmtId="0" fontId="3" fillId="7" borderId="43" xfId="2" applyFill="1" applyBorder="1" applyAlignment="1" applyProtection="1">
      <alignment vertical="top" wrapText="1"/>
      <protection hidden="1"/>
    </xf>
    <xf numFmtId="0" fontId="3" fillId="7" borderId="27" xfId="2" applyFill="1" applyBorder="1" applyAlignment="1" applyProtection="1">
      <alignment vertical="top" wrapText="1"/>
      <protection hidden="1"/>
    </xf>
    <xf numFmtId="0" fontId="3" fillId="7" borderId="37" xfId="2" applyFill="1" applyBorder="1" applyAlignment="1" applyProtection="1">
      <alignment vertical="top" wrapText="1"/>
      <protection hidden="1"/>
    </xf>
    <xf numFmtId="0" fontId="3" fillId="7" borderId="36" xfId="2" applyFill="1" applyBorder="1" applyAlignment="1" applyProtection="1">
      <alignment vertical="top" wrapText="1"/>
      <protection hidden="1"/>
    </xf>
    <xf numFmtId="0" fontId="3" fillId="7" borderId="42" xfId="2" applyFill="1" applyBorder="1" applyAlignment="1" applyProtection="1">
      <alignment vertical="top" wrapText="1"/>
      <protection hidden="1"/>
    </xf>
    <xf numFmtId="165" fontId="17" fillId="0" borderId="84" xfId="2" applyNumberFormat="1" applyFont="1" applyBorder="1" applyAlignment="1" applyProtection="1">
      <alignment horizontal="center"/>
      <protection hidden="1"/>
    </xf>
    <xf numFmtId="165" fontId="17" fillId="0" borderId="85" xfId="2" applyNumberFormat="1" applyFont="1" applyBorder="1" applyAlignment="1" applyProtection="1">
      <alignment horizontal="center"/>
      <protection hidden="1"/>
    </xf>
    <xf numFmtId="165" fontId="17" fillId="0" borderId="93" xfId="2" applyNumberFormat="1" applyFont="1" applyBorder="1" applyAlignment="1" applyProtection="1">
      <alignment horizontal="center"/>
      <protection hidden="1"/>
    </xf>
    <xf numFmtId="165" fontId="17" fillId="0" borderId="94" xfId="2" applyNumberFormat="1" applyFont="1" applyBorder="1" applyAlignment="1" applyProtection="1">
      <alignment horizontal="center"/>
      <protection hidden="1"/>
    </xf>
  </cellXfs>
  <cellStyles count="5">
    <cellStyle name="Procent 2" xfId="3" xr:uid="{00000000-0005-0000-0000-000000000000}"/>
    <cellStyle name="Standaard" xfId="0" builtinId="0"/>
    <cellStyle name="Standaard 2" xfId="1" xr:uid="{00000000-0005-0000-0000-000002000000}"/>
    <cellStyle name="Standaard 3" xfId="2" xr:uid="{00000000-0005-0000-0000-000003000000}"/>
    <cellStyle name="Standaard_Blad2" xfId="4" xr:uid="{00000000-0005-0000-0000-000004000000}"/>
  </cellStyles>
  <dxfs count="14">
    <dxf>
      <numFmt numFmtId="175" formatCode=";;;"/>
    </dxf>
    <dxf>
      <numFmt numFmtId="175" formatCode=";;;"/>
    </dxf>
    <dxf>
      <fill>
        <patternFill>
          <bgColor rgb="FFFF99CC"/>
        </patternFill>
      </fill>
      <border>
        <left/>
        <right/>
        <top/>
        <bottom/>
        <vertical/>
        <horizontal/>
      </border>
    </dxf>
    <dxf>
      <numFmt numFmtId="176" formatCode="#,##0.0000"/>
    </dxf>
    <dxf>
      <numFmt numFmtId="176" formatCode="#,##0.0000"/>
    </dxf>
    <dxf>
      <numFmt numFmtId="176" formatCode="#,##0.0000"/>
    </dxf>
    <dxf>
      <numFmt numFmtId="176" formatCode="#,##0.0000"/>
    </dxf>
    <dxf>
      <numFmt numFmtId="176" formatCode="#,##0.0000"/>
    </dxf>
    <dxf>
      <font>
        <color theme="0"/>
      </font>
      <fill>
        <patternFill>
          <bgColor theme="0"/>
        </patternFill>
      </fill>
      <border>
        <left/>
        <right/>
        <top style="thin">
          <color auto="1"/>
        </top>
        <bottom/>
        <vertical/>
        <horizontal/>
      </border>
    </dxf>
    <dxf>
      <numFmt numFmtId="176" formatCode="#,##0.0000"/>
    </dxf>
    <dxf>
      <numFmt numFmtId="176" formatCode="#,##0.0000"/>
    </dxf>
    <dxf>
      <numFmt numFmtId="176" formatCode="#,##0.0000"/>
    </dxf>
    <dxf>
      <font>
        <strike val="0"/>
        <color theme="0"/>
      </font>
      <fill>
        <patternFill>
          <bgColor theme="0"/>
        </patternFill>
      </fill>
      <border>
        <left/>
        <right/>
        <top/>
        <bottom/>
      </border>
    </dxf>
    <dxf>
      <numFmt numFmtId="175" formatCode=";;;"/>
      <border>
        <left/>
        <right/>
        <top/>
        <bottom/>
        <vertical/>
        <horizontal/>
      </border>
    </dxf>
  </dxfs>
  <tableStyles count="0" defaultTableStyle="TableStyleMedium2" defaultPivotStyle="PivotStyleLight16"/>
  <colors>
    <mruColors>
      <color rgb="FFE8816B"/>
      <color rgb="FF01393D"/>
      <color rgb="FFA5D094"/>
      <color rgb="FF8B8D8E"/>
      <color rgb="FF69BE28"/>
      <color rgb="FFF1C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5391150</xdr:colOff>
      <xdr:row>0</xdr:row>
      <xdr:rowOff>0</xdr:rowOff>
    </xdr:from>
    <xdr:to>
      <xdr:col>0</xdr:col>
      <xdr:colOff>8924925</xdr:colOff>
      <xdr:row>4</xdr:row>
      <xdr:rowOff>0</xdr:rowOff>
    </xdr:to>
    <xdr:pic>
      <xdr:nvPicPr>
        <xdr:cNvPr id="2" name="Afbeelding 1">
          <a:extLst>
            <a:ext uri="{FF2B5EF4-FFF2-40B4-BE49-F238E27FC236}">
              <a16:creationId xmlns:a16="http://schemas.microsoft.com/office/drawing/2014/main" id="{1B98CF95-95FB-0A1D-B417-C0C2C2CFC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0"/>
          <a:ext cx="35337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6372225" y="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0</xdr:colOff>
      <xdr:row>55</xdr:row>
      <xdr:rowOff>152400</xdr:rowOff>
    </xdr:from>
    <xdr:to>
      <xdr:col>25</xdr:col>
      <xdr:colOff>0</xdr:colOff>
      <xdr:row>55</xdr:row>
      <xdr:rowOff>152400</xdr:rowOff>
    </xdr:to>
    <xdr:cxnSp macro="">
      <xdr:nvCxnSpPr>
        <xdr:cNvPr id="3" name="Rechte verbindingslijn 2">
          <a:extLst>
            <a:ext uri="{FF2B5EF4-FFF2-40B4-BE49-F238E27FC236}">
              <a16:creationId xmlns:a16="http://schemas.microsoft.com/office/drawing/2014/main" id="{7FC66A03-6C1F-4CD8-8B51-1A0D68C90871}"/>
            </a:ext>
          </a:extLst>
        </xdr:cNvPr>
        <xdr:cNvCxnSpPr/>
      </xdr:nvCxnSpPr>
      <xdr:spPr>
        <a:xfrm>
          <a:off x="0" y="10801350"/>
          <a:ext cx="10067925" cy="0"/>
        </a:xfrm>
        <a:prstGeom prst="line">
          <a:avLst/>
        </a:prstGeom>
        <a:ln w="6350">
          <a:solidFill>
            <a:schemeClr val="accent6">
              <a:lumMod val="40000"/>
              <a:lumOff val="6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152400</xdr:colOff>
      <xdr:row>0</xdr:row>
      <xdr:rowOff>0</xdr:rowOff>
    </xdr:from>
    <xdr:to>
      <xdr:col>23</xdr:col>
      <xdr:colOff>428625</xdr:colOff>
      <xdr:row>0</xdr:row>
      <xdr:rowOff>647700</xdr:rowOff>
    </xdr:to>
    <xdr:pic>
      <xdr:nvPicPr>
        <xdr:cNvPr id="5" name="Afbeelding 4">
          <a:extLst>
            <a:ext uri="{FF2B5EF4-FFF2-40B4-BE49-F238E27FC236}">
              <a16:creationId xmlns:a16="http://schemas.microsoft.com/office/drawing/2014/main" id="{D34FA37F-D3C7-7180-297E-D339EE571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0"/>
          <a:ext cx="35337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52"/>
  <sheetViews>
    <sheetView showGridLines="0" showRowColHeaders="0" workbookViewId="0">
      <selection activeCell="A5" sqref="A5"/>
    </sheetView>
  </sheetViews>
  <sheetFormatPr defaultColWidth="0" defaultRowHeight="0" customHeight="1" zeroHeight="1" x14ac:dyDescent="0.2"/>
  <cols>
    <col min="1" max="1" width="117.375" style="1" customWidth="1"/>
    <col min="2" max="16384" width="8" style="1" hidden="1"/>
  </cols>
  <sheetData>
    <row r="1" spans="1:1" s="9" customFormat="1" ht="12.75" x14ac:dyDescent="0.2"/>
    <row r="2" spans="1:1" s="9" customFormat="1" ht="12.75" x14ac:dyDescent="0.2"/>
    <row r="3" spans="1:1" s="9" customFormat="1" ht="12.75" x14ac:dyDescent="0.2"/>
    <row r="4" spans="1:1" s="9" customFormat="1" ht="12.75" x14ac:dyDescent="0.2"/>
    <row r="5" spans="1:1" s="9" customFormat="1" ht="27" customHeight="1" x14ac:dyDescent="0.2">
      <c r="A5" s="319" t="s">
        <v>147</v>
      </c>
    </row>
    <row r="6" spans="1:1" ht="12" x14ac:dyDescent="0.2">
      <c r="A6" s="1" t="s">
        <v>194</v>
      </c>
    </row>
    <row r="7" spans="1:1" ht="12" x14ac:dyDescent="0.2">
      <c r="A7" s="1" t="s">
        <v>195</v>
      </c>
    </row>
    <row r="8" spans="1:1" ht="12" x14ac:dyDescent="0.2">
      <c r="A8" s="1" t="s">
        <v>196</v>
      </c>
    </row>
    <row r="9" spans="1:1" ht="12" x14ac:dyDescent="0.2"/>
    <row r="10" spans="1:1" ht="12" x14ac:dyDescent="0.2">
      <c r="A10" s="1" t="s">
        <v>146</v>
      </c>
    </row>
    <row r="11" spans="1:1" ht="12" x14ac:dyDescent="0.2">
      <c r="A11" s="1" t="s">
        <v>24</v>
      </c>
    </row>
    <row r="12" spans="1:1" ht="12" x14ac:dyDescent="0.2">
      <c r="A12" s="1" t="s">
        <v>23</v>
      </c>
    </row>
    <row r="13" spans="1:1" ht="12" x14ac:dyDescent="0.2"/>
    <row r="14" spans="1:1" ht="12" x14ac:dyDescent="0.2">
      <c r="A14" s="1" t="s">
        <v>22</v>
      </c>
    </row>
    <row r="15" spans="1:1" ht="12" x14ac:dyDescent="0.2">
      <c r="A15" s="1" t="s">
        <v>21</v>
      </c>
    </row>
    <row r="16" spans="1:1" ht="12" x14ac:dyDescent="0.2">
      <c r="A16" s="8"/>
    </row>
    <row r="17" spans="1:1" ht="12" x14ac:dyDescent="0.2">
      <c r="A17" s="1" t="s">
        <v>20</v>
      </c>
    </row>
    <row r="18" spans="1:1" ht="12" x14ac:dyDescent="0.2">
      <c r="A18" s="1" t="s">
        <v>19</v>
      </c>
    </row>
    <row r="19" spans="1:1" ht="12" x14ac:dyDescent="0.2">
      <c r="A19" s="1" t="s">
        <v>18</v>
      </c>
    </row>
    <row r="20" spans="1:1" ht="12" x14ac:dyDescent="0.2">
      <c r="A20" s="1" t="s">
        <v>17</v>
      </c>
    </row>
    <row r="21" spans="1:1" ht="12" x14ac:dyDescent="0.2"/>
    <row r="22" spans="1:1" ht="12" x14ac:dyDescent="0.2">
      <c r="A22" s="6" t="s">
        <v>16</v>
      </c>
    </row>
    <row r="23" spans="1:1" ht="12" x14ac:dyDescent="0.2">
      <c r="A23" s="1" t="s">
        <v>15</v>
      </c>
    </row>
    <row r="24" spans="1:1" ht="12" x14ac:dyDescent="0.2">
      <c r="A24" s="1" t="s">
        <v>14</v>
      </c>
    </row>
    <row r="25" spans="1:1" ht="12" x14ac:dyDescent="0.2">
      <c r="A25" s="6" t="s">
        <v>13</v>
      </c>
    </row>
    <row r="26" spans="1:1" ht="12" x14ac:dyDescent="0.2">
      <c r="A26" s="1" t="s">
        <v>12</v>
      </c>
    </row>
    <row r="27" spans="1:1" ht="12" x14ac:dyDescent="0.2"/>
    <row r="28" spans="1:1" ht="12" x14ac:dyDescent="0.2">
      <c r="A28" s="6" t="s">
        <v>11</v>
      </c>
    </row>
    <row r="29" spans="1:1" ht="12" x14ac:dyDescent="0.2">
      <c r="A29" s="1" t="s">
        <v>10</v>
      </c>
    </row>
    <row r="30" spans="1:1" ht="12" x14ac:dyDescent="0.2">
      <c r="A30" s="1" t="s">
        <v>9</v>
      </c>
    </row>
    <row r="31" spans="1:1" ht="12" x14ac:dyDescent="0.2">
      <c r="A31" s="1" t="s">
        <v>8</v>
      </c>
    </row>
    <row r="32" spans="1:1" ht="12" x14ac:dyDescent="0.2">
      <c r="A32" s="1" t="s">
        <v>7</v>
      </c>
    </row>
    <row r="33" spans="1:1" ht="12" x14ac:dyDescent="0.2">
      <c r="A33" s="1" t="str">
        <f>"De vakanties zijn in dit excelbestand gevuld tot en met "&amp;TEXT(Kalender!AH34,"dd-mm-jjjj")&amp;". Daarom kan nog geen verlof NA deze datum aangevraagd worden."</f>
        <v>De vakanties zijn in dit excelbestand gevuld tot en met 23-08-2026. Daarom kan nog geen verlof NA deze datum aangevraagd worden.</v>
      </c>
    </row>
    <row r="34" spans="1:1" ht="12" x14ac:dyDescent="0.2"/>
    <row r="35" spans="1:1" ht="12" x14ac:dyDescent="0.2">
      <c r="A35" s="6" t="s">
        <v>6</v>
      </c>
    </row>
    <row r="36" spans="1:1" ht="12" x14ac:dyDescent="0.2">
      <c r="A36" s="1" t="s">
        <v>5</v>
      </c>
    </row>
    <row r="37" spans="1:1" ht="12" x14ac:dyDescent="0.2">
      <c r="A37" s="7" t="s">
        <v>4</v>
      </c>
    </row>
    <row r="38" spans="1:1" ht="12" x14ac:dyDescent="0.2">
      <c r="A38" s="7" t="s">
        <v>3</v>
      </c>
    </row>
    <row r="39" spans="1:1" ht="12" x14ac:dyDescent="0.2">
      <c r="A39" s="7" t="s">
        <v>2</v>
      </c>
    </row>
    <row r="40" spans="1:1" ht="12" x14ac:dyDescent="0.2">
      <c r="A40" s="7"/>
    </row>
    <row r="41" spans="1:1" ht="12" x14ac:dyDescent="0.2">
      <c r="A41" s="6" t="s">
        <v>1</v>
      </c>
    </row>
    <row r="42" spans="1:1" ht="12" x14ac:dyDescent="0.2">
      <c r="A42" s="5" t="s">
        <v>0</v>
      </c>
    </row>
    <row r="43" spans="1:1" ht="12" x14ac:dyDescent="0.2">
      <c r="A43" s="4" t="s">
        <v>160</v>
      </c>
    </row>
    <row r="44" spans="1:1" ht="12" x14ac:dyDescent="0.2">
      <c r="A44" s="4"/>
    </row>
    <row r="45" spans="1:1" ht="12" x14ac:dyDescent="0.2">
      <c r="A45" s="4" t="s">
        <v>161</v>
      </c>
    </row>
    <row r="46" spans="1:1" ht="12" x14ac:dyDescent="0.2">
      <c r="A46" s="201" t="s">
        <v>113</v>
      </c>
    </row>
    <row r="47" spans="1:1" ht="12" x14ac:dyDescent="0.2">
      <c r="A47" s="201" t="s">
        <v>114</v>
      </c>
    </row>
    <row r="48" spans="1:1" ht="12" x14ac:dyDescent="0.2">
      <c r="A48" s="4" t="s">
        <v>112</v>
      </c>
    </row>
    <row r="49" spans="1:1" ht="12" x14ac:dyDescent="0.2">
      <c r="A49" s="3" t="s">
        <v>197</v>
      </c>
    </row>
    <row r="50" spans="1:1" ht="12" x14ac:dyDescent="0.2">
      <c r="A50" s="3" t="s">
        <v>198</v>
      </c>
    </row>
    <row r="51" spans="1:1" ht="12" x14ac:dyDescent="0.2">
      <c r="A51" s="2" t="s">
        <v>199</v>
      </c>
    </row>
    <row r="52" spans="1:1" ht="12" x14ac:dyDescent="0.2">
      <c r="A52" s="203" t="s">
        <v>200</v>
      </c>
    </row>
  </sheetData>
  <sheetProtection algorithmName="SHA-512" hashValue="5SPkCY+QK6DRpEHeiJQ6WT2K8FoS2ppbfyobp537TE2blzV8W1n8ppqOVzt+yGu8eGkJOrtF98596pwXEcs60w==" saltValue="HNB++1WOxZJjoZqbVo83GQ==" spinCount="100000" sheet="1" objects="1" scenarios="1"/>
  <pageMargins left="0.39370078740157483" right="0.11811023622047245" top="0.74803149606299213" bottom="0.55118110236220474" header="0.31496062992125984" footer="0.31496062992125984"/>
  <pageSetup paperSize="9" scale="90" orientation="portrait" r:id="rId1"/>
  <colBreaks count="1" manualBreakCount="1">
    <brk id="15" max="4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B7DEE8"/>
  </sheetPr>
  <dimension ref="A1:XFD219"/>
  <sheetViews>
    <sheetView showGridLines="0" tabSelected="1" workbookViewId="0">
      <selection activeCell="K25" sqref="K25:Q25"/>
    </sheetView>
  </sheetViews>
  <sheetFormatPr defaultColWidth="0" defaultRowHeight="12.75" zeroHeight="1" x14ac:dyDescent="0.2"/>
  <cols>
    <col min="1" max="1" width="1.875" style="10" customWidth="1"/>
    <col min="2" max="2" width="5.25" style="10" customWidth="1"/>
    <col min="3" max="4" width="6" style="10" customWidth="1"/>
    <col min="5" max="7" width="5.625" style="10" customWidth="1"/>
    <col min="8" max="8" width="6.25" style="10" customWidth="1"/>
    <col min="9" max="9" width="9.125" style="10" customWidth="1"/>
    <col min="10" max="10" width="3.625" style="10" customWidth="1"/>
    <col min="11" max="15" width="5.5" style="10" customWidth="1"/>
    <col min="16" max="16" width="6.625" style="10" customWidth="1"/>
    <col min="17" max="17" width="4.125" style="10" customWidth="1"/>
    <col min="18" max="18" width="3.625" style="10" customWidth="1"/>
    <col min="19" max="22" width="5.5" style="10" customWidth="1"/>
    <col min="23" max="23" width="6.375" style="10" customWidth="1"/>
    <col min="24" max="24" width="5.875" style="10" customWidth="1"/>
    <col min="25" max="25" width="0.5" style="10" customWidth="1"/>
    <col min="26" max="16378" width="8" style="10" hidden="1"/>
    <col min="16379" max="16379" width="1.125" style="10" hidden="1" customWidth="1"/>
    <col min="16380" max="16380" width="2" style="10" hidden="1" customWidth="1"/>
    <col min="16381" max="16381" width="2.5" style="10" hidden="1" customWidth="1"/>
    <col min="16382" max="16383" width="1.625" style="10" hidden="1" customWidth="1"/>
    <col min="16384" max="16384" width="0.75" style="10" hidden="1" customWidth="1"/>
  </cols>
  <sheetData>
    <row r="1" spans="1:25" ht="65.25" customHeight="1" x14ac:dyDescent="0.2">
      <c r="A1" s="220" t="s">
        <v>175</v>
      </c>
      <c r="B1" s="230"/>
      <c r="C1" s="230"/>
      <c r="D1" s="230"/>
      <c r="E1" s="230"/>
      <c r="F1" s="230"/>
      <c r="G1" s="230"/>
      <c r="H1" s="230"/>
      <c r="I1" s="230"/>
      <c r="J1" s="230"/>
      <c r="K1" s="230"/>
      <c r="L1" s="230"/>
      <c r="M1" s="230"/>
      <c r="N1" s="230"/>
      <c r="O1" s="230"/>
      <c r="P1" s="230"/>
      <c r="Q1" s="230"/>
      <c r="R1" s="230"/>
      <c r="S1" s="230"/>
      <c r="T1" s="230"/>
      <c r="U1" s="230"/>
      <c r="V1" s="230"/>
      <c r="W1" s="230"/>
      <c r="X1" s="230"/>
      <c r="Y1" s="230"/>
    </row>
    <row r="2" spans="1:25" s="221" customFormat="1" ht="18" x14ac:dyDescent="0.2">
      <c r="A2" s="320" t="s">
        <v>117</v>
      </c>
      <c r="B2" s="321"/>
      <c r="C2" s="321"/>
      <c r="D2" s="321"/>
      <c r="E2" s="321"/>
      <c r="F2" s="321"/>
      <c r="G2" s="321"/>
      <c r="H2" s="321"/>
      <c r="I2" s="321"/>
      <c r="J2" s="321"/>
      <c r="K2" s="321"/>
      <c r="L2" s="321"/>
      <c r="M2" s="321"/>
      <c r="N2" s="321"/>
      <c r="O2" s="321"/>
      <c r="P2" s="321"/>
      <c r="Q2" s="321"/>
      <c r="R2" s="321"/>
      <c r="S2" s="321"/>
      <c r="T2" s="321"/>
      <c r="U2" s="321"/>
      <c r="V2" s="321"/>
      <c r="W2" s="321"/>
      <c r="X2" s="321"/>
      <c r="Y2" s="321"/>
    </row>
    <row r="3" spans="1:25" ht="4.5" customHeight="1" x14ac:dyDescent="0.3">
      <c r="A3" s="74"/>
      <c r="C3" s="27"/>
      <c r="D3" s="27"/>
      <c r="E3" s="27"/>
      <c r="F3" s="27"/>
      <c r="G3" s="27"/>
      <c r="H3" s="27"/>
      <c r="I3" s="27"/>
      <c r="J3" s="27"/>
      <c r="K3" s="27"/>
      <c r="L3" s="27"/>
      <c r="M3" s="27"/>
      <c r="N3" s="27"/>
      <c r="O3" s="27"/>
      <c r="P3" s="27"/>
      <c r="Q3" s="27"/>
      <c r="R3" s="27"/>
      <c r="S3" s="27"/>
      <c r="T3" s="27"/>
      <c r="U3" s="27"/>
      <c r="V3" s="27"/>
      <c r="W3" s="27"/>
      <c r="X3" s="27"/>
    </row>
    <row r="4" spans="1:25" ht="12.75" customHeight="1" x14ac:dyDescent="0.3">
      <c r="A4" s="74" t="s">
        <v>150</v>
      </c>
      <c r="C4" s="27"/>
      <c r="D4" s="27"/>
      <c r="E4" s="27"/>
      <c r="F4" s="27"/>
      <c r="G4" s="27"/>
      <c r="H4" s="27"/>
      <c r="I4" s="27"/>
      <c r="J4" s="27"/>
      <c r="K4" s="27"/>
      <c r="L4" s="27"/>
      <c r="M4" s="27"/>
      <c r="N4" s="27"/>
      <c r="O4" s="27"/>
      <c r="P4" s="27"/>
      <c r="Q4" s="27"/>
      <c r="R4" s="27"/>
      <c r="S4" s="27"/>
      <c r="T4" s="27"/>
      <c r="U4" s="27"/>
      <c r="V4" s="27"/>
      <c r="W4" s="27"/>
      <c r="X4" s="27"/>
    </row>
    <row r="5" spans="1:25" ht="6.75" customHeight="1" x14ac:dyDescent="0.2"/>
    <row r="6" spans="1:25" x14ac:dyDescent="0.2">
      <c r="A6" s="36" t="s">
        <v>52</v>
      </c>
      <c r="B6" s="495" t="s">
        <v>118</v>
      </c>
      <c r="C6" s="495"/>
      <c r="D6" s="495"/>
      <c r="E6" s="495"/>
      <c r="F6" s="495"/>
      <c r="G6" s="495"/>
      <c r="H6" s="495"/>
      <c r="I6" s="495"/>
      <c r="J6" s="495"/>
      <c r="K6" s="496"/>
      <c r="L6" s="496"/>
      <c r="M6" s="496"/>
      <c r="N6" s="496"/>
      <c r="O6" s="496"/>
      <c r="P6" s="496"/>
      <c r="Q6" s="26"/>
      <c r="X6" s="117"/>
    </row>
    <row r="7" spans="1:25" ht="19.350000000000001" customHeight="1" x14ac:dyDescent="0.25">
      <c r="B7" s="365" t="s">
        <v>119</v>
      </c>
      <c r="C7" s="365"/>
      <c r="D7" s="365"/>
      <c r="E7" s="365"/>
      <c r="F7" s="365"/>
      <c r="G7" s="365"/>
      <c r="H7" s="365"/>
      <c r="I7" s="365"/>
      <c r="J7" s="366"/>
      <c r="K7" s="504"/>
      <c r="L7" s="505"/>
      <c r="M7" s="506"/>
      <c r="N7" s="501"/>
      <c r="O7" s="502"/>
      <c r="P7" s="502"/>
      <c r="Q7" s="503"/>
      <c r="R7" s="70"/>
      <c r="T7" s="460" t="s">
        <v>116</v>
      </c>
      <c r="U7" s="461"/>
      <c r="V7" s="461"/>
      <c r="W7" s="462"/>
      <c r="X7" s="116"/>
      <c r="Y7" s="13"/>
    </row>
    <row r="8" spans="1:25" ht="19.350000000000001" customHeight="1" x14ac:dyDescent="0.25">
      <c r="B8" s="365" t="s">
        <v>120</v>
      </c>
      <c r="C8" s="365"/>
      <c r="D8" s="365"/>
      <c r="E8" s="365"/>
      <c r="F8" s="365"/>
      <c r="G8" s="365"/>
      <c r="H8" s="365"/>
      <c r="I8" s="365"/>
      <c r="J8" s="366"/>
      <c r="K8" s="507"/>
      <c r="L8" s="508"/>
      <c r="M8" s="508"/>
      <c r="N8" s="508"/>
      <c r="O8" s="508"/>
      <c r="P8" s="508"/>
      <c r="Q8" s="509"/>
      <c r="R8" s="70"/>
      <c r="S8" s="115"/>
      <c r="T8" s="463" t="str">
        <f>IF(MIN(Kalender!AP8:AP9)&gt;0,YEAR(Kalender!AH30)&amp;"/"&amp;YEAR(Kalender!AH32),"")</f>
        <v/>
      </c>
      <c r="U8" s="464"/>
      <c r="V8" s="465"/>
      <c r="W8" s="466"/>
      <c r="X8" s="115"/>
      <c r="Y8" s="13"/>
    </row>
    <row r="9" spans="1:25" ht="19.350000000000001" customHeight="1" x14ac:dyDescent="0.3">
      <c r="B9" s="365" t="s">
        <v>121</v>
      </c>
      <c r="C9" s="365"/>
      <c r="D9" s="365"/>
      <c r="E9" s="365"/>
      <c r="F9" s="365"/>
      <c r="G9" s="365"/>
      <c r="H9" s="365"/>
      <c r="I9" s="365"/>
      <c r="J9" s="366"/>
      <c r="K9" s="507"/>
      <c r="L9" s="508"/>
      <c r="M9" s="508"/>
      <c r="N9" s="508"/>
      <c r="O9" s="508"/>
      <c r="P9" s="508"/>
      <c r="Q9" s="509"/>
      <c r="R9" s="70"/>
      <c r="S9" s="96"/>
      <c r="T9" s="96"/>
      <c r="U9" s="96"/>
      <c r="V9" s="96"/>
      <c r="W9" s="96"/>
      <c r="X9" s="96"/>
      <c r="Y9" s="13"/>
    </row>
    <row r="10" spans="1:25" ht="19.350000000000001" customHeight="1" x14ac:dyDescent="0.3">
      <c r="B10" s="365" t="s">
        <v>202</v>
      </c>
      <c r="C10" s="365"/>
      <c r="D10" s="365"/>
      <c r="E10" s="365"/>
      <c r="F10" s="365"/>
      <c r="G10" s="365"/>
      <c r="H10" s="365"/>
      <c r="I10" s="365"/>
      <c r="J10" s="479"/>
      <c r="K10" s="486" t="s">
        <v>204</v>
      </c>
      <c r="L10" s="487"/>
      <c r="M10" s="488"/>
      <c r="R10" s="303"/>
      <c r="S10" s="96"/>
      <c r="T10" s="96"/>
      <c r="U10" s="96"/>
      <c r="V10" s="96"/>
      <c r="W10" s="96"/>
      <c r="X10" s="96"/>
      <c r="Y10" s="13"/>
    </row>
    <row r="11" spans="1:25" ht="12.75" customHeight="1" x14ac:dyDescent="0.2">
      <c r="B11" s="114"/>
      <c r="C11" s="114"/>
      <c r="D11" s="114"/>
      <c r="E11" s="114"/>
      <c r="F11" s="114"/>
      <c r="G11" s="114"/>
      <c r="H11" s="114"/>
      <c r="I11" s="114"/>
      <c r="J11" s="114"/>
      <c r="K11" s="11"/>
      <c r="L11" s="11"/>
      <c r="M11" s="11"/>
      <c r="N11" s="11"/>
      <c r="O11" s="11"/>
      <c r="P11" s="11"/>
      <c r="Q11" s="11"/>
      <c r="S11" s="11"/>
      <c r="X11" s="11"/>
    </row>
    <row r="12" spans="1:25" ht="19.350000000000001" customHeight="1" x14ac:dyDescent="0.25">
      <c r="B12" s="32" t="s">
        <v>122</v>
      </c>
      <c r="C12" s="26"/>
      <c r="D12" s="26"/>
      <c r="E12" s="26"/>
      <c r="F12" s="26"/>
      <c r="G12" s="26"/>
      <c r="H12" s="114"/>
      <c r="I12" s="114"/>
      <c r="J12" s="259"/>
      <c r="K12" s="370">
        <v>1</v>
      </c>
      <c r="L12" s="371"/>
      <c r="M12" s="371"/>
      <c r="N12" s="371"/>
      <c r="O12" s="371"/>
      <c r="P12" s="371"/>
      <c r="Q12" s="372"/>
      <c r="R12" s="68"/>
    </row>
    <row r="13" spans="1:25" ht="19.350000000000001" customHeight="1" x14ac:dyDescent="0.25">
      <c r="B13" s="262" t="s">
        <v>178</v>
      </c>
      <c r="C13" s="263"/>
      <c r="D13" s="263"/>
      <c r="E13" s="263"/>
      <c r="F13" s="263"/>
      <c r="G13" s="263"/>
      <c r="H13" s="263"/>
      <c r="I13" s="263"/>
      <c r="J13" s="261"/>
      <c r="K13" s="264"/>
      <c r="L13" s="264"/>
      <c r="M13" s="264"/>
      <c r="N13" s="264"/>
      <c r="O13" s="264"/>
      <c r="P13" s="264"/>
      <c r="Q13" s="264"/>
      <c r="R13" s="22"/>
      <c r="S13" s="13"/>
    </row>
    <row r="14" spans="1:25" ht="13.5" customHeight="1" x14ac:dyDescent="0.25">
      <c r="B14" s="267" t="s">
        <v>176</v>
      </c>
      <c r="C14" s="263"/>
      <c r="D14" s="263"/>
      <c r="E14" s="263"/>
      <c r="F14" s="263"/>
      <c r="G14" s="263"/>
      <c r="H14" s="263"/>
      <c r="I14" s="263"/>
      <c r="J14" s="261"/>
      <c r="K14" s="266"/>
      <c r="L14" s="266"/>
      <c r="M14" s="266"/>
      <c r="N14" s="266"/>
      <c r="O14" s="266"/>
      <c r="P14" s="266"/>
      <c r="Q14" s="266"/>
      <c r="R14" s="22"/>
      <c r="S14" s="13"/>
    </row>
    <row r="15" spans="1:25" ht="19.350000000000001" customHeight="1" x14ac:dyDescent="0.25">
      <c r="B15" s="262"/>
      <c r="C15" s="263"/>
      <c r="D15" s="263"/>
      <c r="E15" s="263"/>
      <c r="F15" s="263"/>
      <c r="G15" s="263"/>
      <c r="H15" s="263"/>
      <c r="I15" s="263"/>
      <c r="J15" s="261"/>
      <c r="K15" s="265"/>
      <c r="L15" s="265"/>
      <c r="M15" s="265"/>
      <c r="N15" s="265"/>
      <c r="O15" s="265"/>
      <c r="P15" s="265"/>
      <c r="Q15" s="265"/>
      <c r="R15" s="22"/>
      <c r="S15" s="13"/>
    </row>
    <row r="16" spans="1:25" ht="19.350000000000001" customHeight="1" x14ac:dyDescent="0.25">
      <c r="B16" s="114" t="s">
        <v>123</v>
      </c>
      <c r="C16" s="114"/>
      <c r="D16" s="114"/>
      <c r="E16" s="114"/>
      <c r="F16" s="114"/>
      <c r="G16" s="114"/>
      <c r="H16" s="114"/>
      <c r="I16" s="114"/>
      <c r="J16" s="260"/>
      <c r="K16" s="367" t="s">
        <v>50</v>
      </c>
      <c r="L16" s="368"/>
      <c r="M16" s="368"/>
      <c r="N16" s="368"/>
      <c r="O16" s="368"/>
      <c r="P16" s="368"/>
      <c r="Q16" s="369"/>
      <c r="R16" s="233"/>
    </row>
    <row r="17" spans="1:25" ht="18.75" customHeight="1" x14ac:dyDescent="0.25">
      <c r="B17" s="114" t="str">
        <f>+IF(K16="ja","Werktijdfactor incl OSV na verlof","")</f>
        <v/>
      </c>
      <c r="C17" s="114"/>
      <c r="D17" s="114"/>
      <c r="E17" s="114"/>
      <c r="F17" s="114"/>
      <c r="G17" s="114"/>
      <c r="H17" s="114"/>
      <c r="I17" s="114"/>
      <c r="J17" s="113"/>
      <c r="K17" s="373"/>
      <c r="L17" s="374"/>
      <c r="M17" s="374"/>
      <c r="N17" s="374"/>
      <c r="O17" s="374"/>
      <c r="P17" s="374"/>
      <c r="Q17" s="375"/>
      <c r="R17" s="13"/>
    </row>
    <row r="18" spans="1:25" x14ac:dyDescent="0.2">
      <c r="B18" s="258"/>
      <c r="C18" s="22"/>
      <c r="D18" s="22"/>
      <c r="E18" s="22"/>
      <c r="F18" s="22"/>
      <c r="G18" s="22"/>
      <c r="J18" s="112"/>
      <c r="K18" s="112"/>
      <c r="L18" s="112"/>
      <c r="M18" s="112"/>
      <c r="N18" s="112"/>
      <c r="O18" s="112"/>
      <c r="P18" s="112"/>
      <c r="Q18" s="111"/>
      <c r="R18" s="225"/>
      <c r="S18" s="22"/>
      <c r="T18" s="22"/>
      <c r="U18" s="22"/>
      <c r="V18" s="22"/>
      <c r="W18" s="22"/>
      <c r="X18" s="22"/>
    </row>
    <row r="19" spans="1:25" s="5" customFormat="1" ht="12" x14ac:dyDescent="0.2">
      <c r="B19" s="222" t="s">
        <v>124</v>
      </c>
      <c r="C19" s="55"/>
      <c r="D19" s="55"/>
      <c r="E19" s="55"/>
      <c r="F19" s="55"/>
      <c r="G19" s="54"/>
      <c r="J19" s="17"/>
      <c r="K19" s="223" t="s">
        <v>125</v>
      </c>
      <c r="L19" s="52"/>
      <c r="M19" s="52"/>
      <c r="N19" s="52"/>
      <c r="O19" s="52"/>
      <c r="P19" s="51"/>
      <c r="Q19" s="50"/>
      <c r="R19" s="15"/>
      <c r="S19" s="224" t="s">
        <v>126</v>
      </c>
      <c r="T19" s="48"/>
      <c r="U19" s="48"/>
      <c r="V19" s="48"/>
      <c r="W19" s="48"/>
      <c r="X19" s="47"/>
    </row>
    <row r="20" spans="1:25" ht="19.350000000000001" customHeight="1" x14ac:dyDescent="0.25">
      <c r="B20" s="376">
        <f>ROUND(K12*830,2)</f>
        <v>830</v>
      </c>
      <c r="C20" s="384"/>
      <c r="D20" s="384"/>
      <c r="E20" s="384"/>
      <c r="F20" s="385"/>
      <c r="G20" s="110"/>
      <c r="H20" s="13"/>
      <c r="J20" s="45"/>
      <c r="K20" s="376">
        <f>IF(K12=0,"",ROUND((IF(K16="Ja",MIN(K12,K17),K12)*415),2))</f>
        <v>415</v>
      </c>
      <c r="L20" s="377"/>
      <c r="M20" s="377"/>
      <c r="N20" s="377"/>
      <c r="O20" s="378"/>
      <c r="P20" s="109"/>
      <c r="Q20" s="43"/>
      <c r="R20" s="42"/>
      <c r="S20" s="467">
        <f>ROUND(B20-K20,2)</f>
        <v>415</v>
      </c>
      <c r="T20" s="468"/>
      <c r="U20" s="468"/>
      <c r="V20" s="468"/>
      <c r="W20" s="469"/>
      <c r="X20" s="59"/>
      <c r="Y20" s="13"/>
    </row>
    <row r="21" spans="1:25" ht="14.25" customHeight="1" x14ac:dyDescent="0.2">
      <c r="B21" s="386" t="str">
        <f>+IF(K12&gt;0,TEXT(K12,"0,0000")&amp;" x 830 uur")</f>
        <v>1,0000 x 830 uur</v>
      </c>
      <c r="C21" s="387"/>
      <c r="D21" s="387"/>
      <c r="E21" s="387"/>
      <c r="F21" s="387"/>
      <c r="G21" s="59"/>
      <c r="J21" s="62"/>
      <c r="K21" s="387" t="str">
        <f>IF(K16="Ja",(TEXT(MIN(K12,K17),"0,0000")&amp;" x 415"),TEXT(K12,"0,0000")&amp;" x 415")</f>
        <v>1,0000 x 415</v>
      </c>
      <c r="L21" s="387"/>
      <c r="M21" s="387"/>
      <c r="N21" s="387"/>
      <c r="O21" s="387"/>
      <c r="P21" s="61"/>
      <c r="Q21" s="60"/>
      <c r="R21" s="42"/>
      <c r="S21" s="157" t="str">
        <f>B20&amp;" - "&amp;K20</f>
        <v>830 - 415</v>
      </c>
      <c r="T21" s="67"/>
      <c r="U21" s="67"/>
      <c r="V21" s="67"/>
      <c r="W21" s="67"/>
      <c r="X21" s="59"/>
    </row>
    <row r="22" spans="1:25" x14ac:dyDescent="0.2">
      <c r="B22" s="99"/>
      <c r="C22" s="17"/>
      <c r="D22" s="17"/>
      <c r="E22" s="17"/>
      <c r="F22" s="17"/>
      <c r="G22" s="17"/>
      <c r="H22" s="17"/>
      <c r="I22" s="17"/>
      <c r="J22" s="17"/>
      <c r="K22" s="58"/>
      <c r="L22" s="58"/>
      <c r="M22" s="58"/>
      <c r="N22" s="58"/>
      <c r="O22" s="58"/>
      <c r="P22" s="58"/>
      <c r="Q22" s="58"/>
      <c r="S22" s="58"/>
      <c r="T22" s="58"/>
      <c r="U22" s="58"/>
      <c r="V22" s="58"/>
      <c r="W22" s="58"/>
      <c r="X22" s="58"/>
    </row>
    <row r="23" spans="1:25" x14ac:dyDescent="0.2">
      <c r="A23" s="36" t="s">
        <v>51</v>
      </c>
      <c r="B23" s="391" t="s">
        <v>127</v>
      </c>
      <c r="C23" s="391"/>
      <c r="D23" s="391"/>
      <c r="E23" s="391"/>
      <c r="F23" s="391"/>
      <c r="G23" s="391"/>
      <c r="H23" s="391"/>
      <c r="I23" s="391"/>
      <c r="J23" s="391"/>
      <c r="K23" s="438"/>
      <c r="L23" s="438"/>
      <c r="M23" s="438"/>
      <c r="N23" s="438"/>
      <c r="O23" s="438"/>
      <c r="P23" s="438"/>
      <c r="Q23" s="26"/>
    </row>
    <row r="24" spans="1:25" ht="19.350000000000001" customHeight="1" x14ac:dyDescent="0.25">
      <c r="B24" s="365" t="s">
        <v>128</v>
      </c>
      <c r="C24" s="365"/>
      <c r="D24" s="365"/>
      <c r="E24" s="365"/>
      <c r="F24" s="365"/>
      <c r="G24" s="365"/>
      <c r="H24" s="365"/>
      <c r="I24" s="365"/>
      <c r="J24" s="366"/>
      <c r="K24" s="507"/>
      <c r="L24" s="508"/>
      <c r="M24" s="508"/>
      <c r="N24" s="508"/>
      <c r="O24" s="508"/>
      <c r="P24" s="508"/>
      <c r="Q24" s="509"/>
      <c r="R24" s="70"/>
    </row>
    <row r="25" spans="1:25" ht="19.350000000000001" customHeight="1" x14ac:dyDescent="0.2">
      <c r="B25" s="365" t="s">
        <v>129</v>
      </c>
      <c r="C25" s="365"/>
      <c r="D25" s="365"/>
      <c r="E25" s="365"/>
      <c r="F25" s="365"/>
      <c r="G25" s="365"/>
      <c r="H25" s="365"/>
      <c r="I25" s="365"/>
      <c r="J25" s="366"/>
      <c r="K25" s="470"/>
      <c r="L25" s="471"/>
      <c r="M25" s="471"/>
      <c r="N25" s="471"/>
      <c r="O25" s="471"/>
      <c r="P25" s="471"/>
      <c r="Q25" s="472"/>
      <c r="R25" s="70"/>
    </row>
    <row r="26" spans="1:25" ht="19.350000000000001" customHeight="1" x14ac:dyDescent="0.25">
      <c r="B26" s="473" t="s">
        <v>162</v>
      </c>
      <c r="C26" s="474"/>
      <c r="D26" s="474"/>
      <c r="E26" s="474"/>
      <c r="F26" s="474"/>
      <c r="G26" s="474"/>
      <c r="H26" s="474"/>
      <c r="I26" s="475"/>
      <c r="J26" s="98"/>
      <c r="K26" s="367" t="s">
        <v>50</v>
      </c>
      <c r="L26" s="368"/>
      <c r="M26" s="368"/>
      <c r="N26" s="368"/>
      <c r="O26" s="368"/>
      <c r="P26" s="368"/>
      <c r="Q26" s="369"/>
      <c r="R26" s="70"/>
      <c r="S26" s="108"/>
      <c r="T26" s="107"/>
      <c r="U26" s="107"/>
      <c r="V26" s="107"/>
      <c r="W26" s="107"/>
      <c r="X26" s="106"/>
    </row>
    <row r="27" spans="1:25" ht="18.75" customHeight="1" x14ac:dyDescent="0.25">
      <c r="B27" s="476"/>
      <c r="C27" s="477"/>
      <c r="D27" s="477"/>
      <c r="E27" s="477"/>
      <c r="F27" s="477"/>
      <c r="G27" s="477"/>
      <c r="H27" s="477"/>
      <c r="I27" s="478"/>
      <c r="J27" s="98"/>
      <c r="K27" s="97"/>
      <c r="L27" s="97"/>
      <c r="M27" s="97"/>
      <c r="N27" s="97"/>
      <c r="O27" s="97"/>
      <c r="P27" s="97"/>
      <c r="Q27" s="97"/>
      <c r="R27" s="70"/>
      <c r="S27" s="105"/>
      <c r="T27" s="105"/>
      <c r="U27" s="105"/>
      <c r="V27" s="105"/>
      <c r="W27" s="105"/>
      <c r="X27" s="104"/>
    </row>
    <row r="28" spans="1:25" ht="3" customHeight="1" x14ac:dyDescent="0.2">
      <c r="B28" s="103"/>
      <c r="C28" s="18"/>
      <c r="D28" s="18"/>
      <c r="E28" s="18"/>
      <c r="F28" s="18"/>
      <c r="G28" s="18"/>
      <c r="H28" s="18"/>
      <c r="I28" s="18"/>
      <c r="J28" s="18"/>
      <c r="K28" s="18"/>
      <c r="L28" s="18"/>
      <c r="M28" s="18"/>
      <c r="N28" s="18"/>
      <c r="O28" s="18"/>
      <c r="P28" s="18"/>
      <c r="Q28" s="102"/>
      <c r="R28" s="12"/>
      <c r="S28" s="22"/>
      <c r="T28" s="22"/>
      <c r="U28" s="22"/>
      <c r="V28" s="22"/>
      <c r="W28" s="22"/>
      <c r="X28" s="22"/>
    </row>
    <row r="29" spans="1:25" x14ac:dyDescent="0.2">
      <c r="B29" s="480" t="s">
        <v>163</v>
      </c>
      <c r="C29" s="481"/>
      <c r="D29" s="481"/>
      <c r="E29" s="481"/>
      <c r="F29" s="481"/>
      <c r="G29" s="481"/>
      <c r="H29" s="18"/>
      <c r="I29" s="18"/>
      <c r="J29" s="18"/>
      <c r="K29" s="18"/>
      <c r="L29" s="18"/>
      <c r="M29" s="18"/>
      <c r="N29" s="18"/>
      <c r="O29" s="18"/>
      <c r="P29" s="18"/>
      <c r="Q29" s="102"/>
      <c r="R29" s="12"/>
      <c r="S29" s="22"/>
      <c r="T29" s="22"/>
      <c r="U29" s="22"/>
      <c r="V29" s="22"/>
      <c r="W29" s="22"/>
      <c r="X29" s="22"/>
    </row>
    <row r="30" spans="1:25" ht="14.25" customHeight="1" x14ac:dyDescent="0.2">
      <c r="B30" s="480"/>
      <c r="C30" s="481"/>
      <c r="D30" s="481"/>
      <c r="E30" s="481"/>
      <c r="F30" s="481"/>
      <c r="G30" s="481"/>
      <c r="H30" s="17"/>
      <c r="I30" s="16"/>
      <c r="J30" s="98"/>
      <c r="K30" s="226" t="s">
        <v>125</v>
      </c>
      <c r="L30" s="227"/>
      <c r="M30" s="227"/>
      <c r="N30" s="227"/>
      <c r="O30" s="227"/>
      <c r="P30" s="51"/>
      <c r="Q30" s="58"/>
      <c r="R30" s="12"/>
      <c r="S30" s="229" t="s">
        <v>126</v>
      </c>
      <c r="T30" s="229"/>
      <c r="U30" s="229"/>
      <c r="V30" s="229"/>
      <c r="W30" s="229"/>
      <c r="X30" s="47"/>
    </row>
    <row r="31" spans="1:25" ht="19.350000000000001" customHeight="1" x14ac:dyDescent="0.25">
      <c r="A31" s="225"/>
      <c r="B31" s="388">
        <f>ROUND(K31+S31,2)</f>
        <v>0</v>
      </c>
      <c r="C31" s="389"/>
      <c r="D31" s="389"/>
      <c r="E31" s="389"/>
      <c r="F31" s="390"/>
      <c r="G31" s="61"/>
      <c r="H31" s="17"/>
      <c r="I31" s="16"/>
      <c r="J31" s="98"/>
      <c r="K31" s="379"/>
      <c r="L31" s="380"/>
      <c r="M31" s="380"/>
      <c r="N31" s="380"/>
      <c r="O31" s="381"/>
      <c r="P31" s="61"/>
      <c r="Q31" s="101"/>
      <c r="R31" s="228"/>
      <c r="S31" s="379"/>
      <c r="T31" s="380"/>
      <c r="U31" s="380"/>
      <c r="V31" s="380"/>
      <c r="W31" s="381"/>
      <c r="X31" s="59"/>
      <c r="Y31" s="13"/>
    </row>
    <row r="32" spans="1:25" ht="12.2" customHeight="1" x14ac:dyDescent="0.3">
      <c r="B32" s="482" t="str">
        <f>+IF(AND(K31&gt;0,S31&gt;0),K31&amp;" + "&amp;S31,"")</f>
        <v/>
      </c>
      <c r="C32" s="483"/>
      <c r="D32" s="483"/>
      <c r="E32" s="483"/>
      <c r="F32" s="483"/>
      <c r="G32" s="100"/>
      <c r="H32" s="17"/>
      <c r="I32" s="16"/>
      <c r="J32" s="98"/>
      <c r="K32" s="97"/>
      <c r="L32" s="97"/>
      <c r="M32" s="97"/>
      <c r="N32" s="97"/>
      <c r="O32" s="97"/>
      <c r="P32" s="97"/>
      <c r="Q32" s="97"/>
      <c r="R32" s="70"/>
      <c r="S32" s="95"/>
      <c r="T32" s="94"/>
      <c r="U32" s="96"/>
      <c r="V32" s="96"/>
      <c r="W32" s="95"/>
      <c r="X32" s="94"/>
    </row>
    <row r="33" spans="1:50" ht="9.75" customHeight="1" x14ac:dyDescent="0.3">
      <c r="B33" s="99"/>
      <c r="C33" s="17"/>
      <c r="D33" s="17"/>
      <c r="E33" s="17"/>
      <c r="F33" s="17"/>
      <c r="G33" s="17"/>
      <c r="H33" s="17"/>
      <c r="I33" s="16"/>
      <c r="J33" s="98"/>
      <c r="K33" s="97"/>
      <c r="L33" s="97"/>
      <c r="M33" s="97"/>
      <c r="N33" s="97"/>
      <c r="O33" s="97"/>
      <c r="P33" s="97"/>
      <c r="Q33" s="97"/>
      <c r="R33" s="70"/>
      <c r="S33" s="95"/>
      <c r="T33" s="94"/>
      <c r="U33" s="96"/>
      <c r="V33" s="96"/>
      <c r="W33" s="95"/>
      <c r="X33" s="94"/>
    </row>
    <row r="34" spans="1:50" x14ac:dyDescent="0.2">
      <c r="A34" s="36" t="s">
        <v>49</v>
      </c>
      <c r="B34" s="391" t="s">
        <v>130</v>
      </c>
      <c r="C34" s="391"/>
      <c r="D34" s="391"/>
      <c r="E34" s="391"/>
      <c r="F34" s="391"/>
      <c r="G34" s="391"/>
      <c r="H34" s="391"/>
      <c r="I34" s="391"/>
      <c r="J34" s="391"/>
      <c r="K34" s="93" t="s">
        <v>131</v>
      </c>
      <c r="L34" s="93"/>
      <c r="M34" s="93"/>
      <c r="N34" s="93"/>
      <c r="O34" s="93"/>
      <c r="P34" s="92"/>
      <c r="S34" s="93" t="s">
        <v>132</v>
      </c>
      <c r="T34" s="93"/>
      <c r="U34" s="93"/>
      <c r="V34" s="93"/>
      <c r="W34" s="93"/>
      <c r="X34" s="92"/>
    </row>
    <row r="35" spans="1:50" ht="19.350000000000001" customHeight="1" x14ac:dyDescent="0.25">
      <c r="B35" s="365" t="s">
        <v>236</v>
      </c>
      <c r="C35" s="365"/>
      <c r="D35" s="365"/>
      <c r="E35" s="365"/>
      <c r="F35" s="365"/>
      <c r="G35" s="365"/>
      <c r="H35" s="365"/>
      <c r="I35" s="365"/>
      <c r="J35" s="479"/>
      <c r="K35" s="392"/>
      <c r="L35" s="393"/>
      <c r="M35" s="393"/>
      <c r="N35" s="393"/>
      <c r="O35" s="394"/>
      <c r="P35" s="91"/>
      <c r="Q35" s="13"/>
      <c r="R35" s="12"/>
      <c r="S35" s="392"/>
      <c r="T35" s="393"/>
      <c r="U35" s="393"/>
      <c r="V35" s="393"/>
      <c r="W35" s="394"/>
      <c r="X35" s="91"/>
      <c r="Y35" s="13"/>
    </row>
    <row r="36" spans="1:50" ht="19.350000000000001" customHeight="1" x14ac:dyDescent="0.25">
      <c r="B36" s="479" t="s">
        <v>237</v>
      </c>
      <c r="C36" s="497"/>
      <c r="D36" s="497"/>
      <c r="E36" s="497"/>
      <c r="F36" s="497"/>
      <c r="G36" s="497"/>
      <c r="H36" s="497"/>
      <c r="I36" s="497"/>
      <c r="J36" s="498"/>
      <c r="K36" s="392"/>
      <c r="L36" s="393"/>
      <c r="M36" s="393"/>
      <c r="N36" s="393"/>
      <c r="O36" s="394"/>
      <c r="P36" s="90"/>
      <c r="Q36" s="13"/>
      <c r="R36" s="12"/>
      <c r="S36" s="392"/>
      <c r="T36" s="393"/>
      <c r="U36" s="393"/>
      <c r="V36" s="393"/>
      <c r="W36" s="394"/>
      <c r="X36" s="90"/>
      <c r="Y36" s="13"/>
    </row>
    <row r="37" spans="1:50" ht="3.75" customHeight="1" x14ac:dyDescent="0.2">
      <c r="B37" s="89"/>
      <c r="C37" s="89"/>
      <c r="D37" s="89"/>
      <c r="E37" s="89"/>
      <c r="F37" s="89"/>
      <c r="G37" s="89"/>
      <c r="H37" s="89"/>
      <c r="I37" s="89"/>
      <c r="J37" s="89"/>
      <c r="K37" s="89"/>
      <c r="L37" s="89"/>
      <c r="M37" s="89"/>
      <c r="N37" s="89"/>
      <c r="O37" s="89"/>
      <c r="P37" s="89"/>
      <c r="Q37" s="89"/>
      <c r="R37" s="89"/>
      <c r="S37" s="89"/>
      <c r="T37" s="89"/>
      <c r="U37" s="89"/>
      <c r="V37" s="89"/>
      <c r="W37" s="89"/>
      <c r="X37" s="89"/>
      <c r="Y37" s="13"/>
    </row>
    <row r="38" spans="1:50" ht="15.75" x14ac:dyDescent="0.25">
      <c r="B38" s="365" t="s">
        <v>133</v>
      </c>
      <c r="C38" s="365"/>
      <c r="D38" s="365"/>
      <c r="E38" s="365"/>
      <c r="F38" s="365"/>
      <c r="G38" s="365"/>
      <c r="H38" s="365"/>
      <c r="I38" s="365"/>
      <c r="J38" s="366"/>
      <c r="K38" s="397">
        <f ca="1">ROUND(Kalender!N3,2)</f>
        <v>0</v>
      </c>
      <c r="L38" s="398"/>
      <c r="M38" s="398"/>
      <c r="N38" s="398"/>
      <c r="O38" s="399"/>
      <c r="P38" s="87"/>
      <c r="Q38" s="88">
        <f>TRUNC(K12*415*930/1659,0)+1</f>
        <v>233</v>
      </c>
      <c r="R38" s="12"/>
      <c r="S38" s="388">
        <f ca="1">ROUND(Kalender!O3,2)</f>
        <v>0</v>
      </c>
      <c r="T38" s="389"/>
      <c r="U38" s="389"/>
      <c r="V38" s="389"/>
      <c r="W38" s="390"/>
      <c r="X38" s="87"/>
      <c r="Y38" s="13"/>
    </row>
    <row r="39" spans="1:50" ht="15.75" x14ac:dyDescent="0.25">
      <c r="A39" s="225"/>
      <c r="B39" s="272" t="s">
        <v>188</v>
      </c>
      <c r="C39" s="273"/>
      <c r="D39" s="273"/>
      <c r="E39" s="273"/>
      <c r="F39" s="273"/>
      <c r="G39" s="273"/>
      <c r="H39" s="273"/>
      <c r="I39" s="274" t="str">
        <f>IF(K25,EDATE(K25,48),"")</f>
        <v/>
      </c>
      <c r="J39" s="275" t="s">
        <v>179</v>
      </c>
      <c r="K39" s="276"/>
      <c r="L39" s="276"/>
      <c r="M39" s="277"/>
      <c r="N39" s="278" t="str">
        <f>IF(K36&gt;=I39,"&lt;&lt; LET OP!!","")</f>
        <v>&lt;&lt; LET OP!!</v>
      </c>
      <c r="O39" s="269"/>
      <c r="P39" s="270"/>
      <c r="Q39" s="313"/>
      <c r="R39" s="22"/>
      <c r="S39" s="403" t="str">
        <f>IF(S35="","",IF(OR(S36="",S38=0),"Vul einddatum en bij vraag 4 de uren",""))</f>
        <v/>
      </c>
      <c r="T39" s="403"/>
      <c r="U39" s="403"/>
      <c r="V39" s="403"/>
      <c r="W39" s="403"/>
      <c r="X39" s="403"/>
      <c r="Y39" s="13"/>
    </row>
    <row r="40" spans="1:50" ht="15.75" x14ac:dyDescent="0.25">
      <c r="A40" s="225"/>
      <c r="B40" s="272" t="s">
        <v>189</v>
      </c>
      <c r="C40" s="273"/>
      <c r="D40" s="273"/>
      <c r="E40" s="273"/>
      <c r="F40" s="273"/>
      <c r="G40" s="273"/>
      <c r="H40" s="273"/>
      <c r="I40" s="274" t="str">
        <f>IF(K25,EDATE(K25,96),"")</f>
        <v/>
      </c>
      <c r="J40" s="275" t="s">
        <v>180</v>
      </c>
      <c r="K40" s="269"/>
      <c r="L40" s="269"/>
      <c r="M40" s="269"/>
      <c r="N40" s="269"/>
      <c r="O40" s="489" t="s">
        <v>238</v>
      </c>
      <c r="P40" s="490"/>
      <c r="Q40" s="490"/>
      <c r="R40" s="490"/>
      <c r="S40" s="490"/>
      <c r="T40" s="490"/>
      <c r="U40" s="490"/>
      <c r="V40" s="491"/>
      <c r="W40" s="271"/>
      <c r="X40" s="270"/>
      <c r="Y40" s="13"/>
    </row>
    <row r="41" spans="1:50" ht="27.75" customHeight="1" x14ac:dyDescent="0.2">
      <c r="A41" s="12"/>
      <c r="B41" s="85"/>
      <c r="C41" s="85"/>
      <c r="D41" s="85"/>
      <c r="E41" s="85"/>
      <c r="F41" s="85"/>
      <c r="G41" s="85"/>
      <c r="H41" s="85"/>
      <c r="I41" s="85"/>
      <c r="J41" s="86"/>
      <c r="K41" s="401" t="str">
        <f>IF(K35="","",IF(OR(K36="",K38=0),"Vul einddatum en bij vraag 4 de uren",""))</f>
        <v/>
      </c>
      <c r="L41" s="402"/>
      <c r="M41" s="402"/>
      <c r="N41" s="402"/>
      <c r="O41" s="492"/>
      <c r="P41" s="493"/>
      <c r="Q41" s="493"/>
      <c r="R41" s="493"/>
      <c r="S41" s="493"/>
      <c r="T41" s="493"/>
      <c r="U41" s="493"/>
      <c r="V41" s="494"/>
      <c r="W41" s="317"/>
      <c r="X41" s="318"/>
      <c r="AB41" s="81"/>
      <c r="AC41" s="81"/>
      <c r="AD41" s="81"/>
      <c r="AE41" s="81"/>
      <c r="AF41" s="81"/>
      <c r="AG41" s="81"/>
      <c r="AH41" s="81"/>
      <c r="AI41" s="81"/>
      <c r="AJ41" s="81"/>
      <c r="AK41" s="81"/>
    </row>
    <row r="42" spans="1:50" ht="5.25" customHeight="1" x14ac:dyDescent="0.2">
      <c r="A42" s="12"/>
      <c r="B42" s="85"/>
      <c r="C42" s="85"/>
      <c r="D42" s="85"/>
      <c r="E42" s="85"/>
      <c r="F42" s="85"/>
      <c r="G42" s="85"/>
      <c r="H42" s="85"/>
      <c r="I42" s="85"/>
      <c r="J42" s="84"/>
      <c r="K42" s="26"/>
      <c r="L42" s="26"/>
      <c r="M42" s="26"/>
      <c r="N42" s="26"/>
      <c r="O42" s="58"/>
      <c r="P42" s="58"/>
      <c r="Q42" s="314"/>
      <c r="R42" s="315"/>
      <c r="S42" s="58"/>
      <c r="T42" s="316"/>
      <c r="U42" s="316"/>
      <c r="V42" s="316"/>
      <c r="W42" s="83"/>
      <c r="X42" s="82"/>
      <c r="AB42" s="80"/>
      <c r="AC42" s="80"/>
      <c r="AD42" s="80"/>
      <c r="AE42" s="80"/>
      <c r="AF42" s="80"/>
      <c r="AG42" s="80"/>
      <c r="AH42" s="80"/>
      <c r="AI42" s="81"/>
      <c r="AJ42" s="80"/>
      <c r="AK42" s="80"/>
      <c r="AL42" s="26"/>
      <c r="AM42" s="26"/>
      <c r="AN42" s="26"/>
      <c r="AO42" s="26"/>
      <c r="AP42" s="26"/>
      <c r="AR42" s="26"/>
      <c r="AS42" s="26"/>
      <c r="AT42" s="26"/>
      <c r="AU42" s="26"/>
      <c r="AV42" s="26"/>
      <c r="AW42" s="26"/>
      <c r="AX42" s="26"/>
    </row>
    <row r="43" spans="1:50" x14ac:dyDescent="0.2">
      <c r="A43" s="36" t="s">
        <v>48</v>
      </c>
      <c r="B43" s="439" t="s">
        <v>134</v>
      </c>
      <c r="C43" s="439"/>
      <c r="D43" s="439"/>
      <c r="E43" s="439"/>
      <c r="F43" s="439"/>
      <c r="G43" s="439"/>
      <c r="H43" s="439"/>
      <c r="I43" s="440"/>
      <c r="J43" s="439"/>
      <c r="K43" s="439"/>
      <c r="L43" s="439"/>
      <c r="M43" s="439"/>
      <c r="N43" s="439"/>
      <c r="O43" s="439"/>
      <c r="P43" s="439"/>
      <c r="Q43" s="440"/>
      <c r="R43" s="439"/>
      <c r="S43" s="439"/>
      <c r="T43" s="439"/>
      <c r="U43" s="439"/>
      <c r="V43" s="439"/>
      <c r="W43" s="439"/>
      <c r="X43" s="439"/>
      <c r="AB43" s="438" t="s">
        <v>47</v>
      </c>
      <c r="AC43" s="438"/>
      <c r="AD43" s="438"/>
      <c r="AE43" s="438"/>
      <c r="AF43" s="438"/>
      <c r="AG43" s="438"/>
      <c r="AH43" s="438"/>
      <c r="AI43" s="391"/>
      <c r="AJ43" s="438"/>
      <c r="AK43" s="438"/>
      <c r="AL43" s="438"/>
      <c r="AM43" s="438"/>
      <c r="AN43" s="438"/>
      <c r="AO43" s="438"/>
      <c r="AP43" s="438"/>
      <c r="AQ43" s="391"/>
      <c r="AR43" s="438"/>
      <c r="AS43" s="438"/>
      <c r="AT43" s="438"/>
      <c r="AU43" s="438"/>
      <c r="AV43" s="438"/>
      <c r="AW43" s="438"/>
      <c r="AX43" s="438"/>
    </row>
    <row r="44" spans="1:50" ht="14.25" customHeight="1" thickBot="1" x14ac:dyDescent="0.25">
      <c r="A44" s="12"/>
      <c r="B44" s="441" t="s">
        <v>46</v>
      </c>
      <c r="C44" s="442"/>
      <c r="D44" s="442"/>
      <c r="E44" s="442"/>
      <c r="F44" s="442"/>
      <c r="G44" s="442"/>
      <c r="H44" s="443"/>
      <c r="J44" s="441" t="s">
        <v>44</v>
      </c>
      <c r="K44" s="442"/>
      <c r="L44" s="442"/>
      <c r="M44" s="442"/>
      <c r="N44" s="442"/>
      <c r="O44" s="442"/>
      <c r="P44" s="443"/>
      <c r="R44" s="441" t="s">
        <v>43</v>
      </c>
      <c r="S44" s="442" t="s">
        <v>43</v>
      </c>
      <c r="T44" s="442"/>
      <c r="U44" s="442"/>
      <c r="V44" s="442"/>
      <c r="W44" s="442"/>
      <c r="X44" s="443"/>
      <c r="AB44" s="435" t="s">
        <v>45</v>
      </c>
      <c r="AC44" s="436"/>
      <c r="AD44" s="436"/>
      <c r="AE44" s="436"/>
      <c r="AF44" s="436"/>
      <c r="AG44" s="436"/>
      <c r="AH44" s="437"/>
      <c r="AI44" s="70"/>
      <c r="AJ44" s="435" t="s">
        <v>44</v>
      </c>
      <c r="AK44" s="436"/>
      <c r="AL44" s="436"/>
      <c r="AM44" s="436"/>
      <c r="AN44" s="436"/>
      <c r="AO44" s="436"/>
      <c r="AP44" s="437"/>
      <c r="AQ44" s="70"/>
      <c r="AR44" s="435" t="s">
        <v>43</v>
      </c>
      <c r="AS44" s="436" t="s">
        <v>43</v>
      </c>
      <c r="AT44" s="436"/>
      <c r="AU44" s="436"/>
      <c r="AV44" s="436"/>
      <c r="AW44" s="436"/>
      <c r="AX44" s="437"/>
    </row>
    <row r="45" spans="1:50" ht="12" customHeight="1" x14ac:dyDescent="0.2">
      <c r="A45" s="12"/>
      <c r="B45" s="237"/>
      <c r="C45" s="78" t="s">
        <v>42</v>
      </c>
      <c r="D45" s="78" t="s">
        <v>41</v>
      </c>
      <c r="E45" s="78" t="s">
        <v>40</v>
      </c>
      <c r="F45" s="78" t="s">
        <v>39</v>
      </c>
      <c r="G45" s="78" t="s">
        <v>38</v>
      </c>
      <c r="H45" s="77" t="s">
        <v>37</v>
      </c>
      <c r="J45" s="237"/>
      <c r="K45" s="78" t="s">
        <v>42</v>
      </c>
      <c r="L45" s="78" t="s">
        <v>41</v>
      </c>
      <c r="M45" s="78" t="s">
        <v>40</v>
      </c>
      <c r="N45" s="78" t="s">
        <v>39</v>
      </c>
      <c r="O45" s="78" t="s">
        <v>38</v>
      </c>
      <c r="P45" s="77" t="s">
        <v>37</v>
      </c>
      <c r="R45" s="237"/>
      <c r="S45" s="78" t="s">
        <v>42</v>
      </c>
      <c r="T45" s="78" t="s">
        <v>41</v>
      </c>
      <c r="U45" s="78" t="s">
        <v>40</v>
      </c>
      <c r="V45" s="78" t="s">
        <v>39</v>
      </c>
      <c r="W45" s="78" t="s">
        <v>38</v>
      </c>
      <c r="X45" s="77" t="s">
        <v>37</v>
      </c>
      <c r="AB45" s="79"/>
      <c r="AC45" s="78" t="s">
        <v>42</v>
      </c>
      <c r="AD45" s="78" t="s">
        <v>41</v>
      </c>
      <c r="AE45" s="78" t="s">
        <v>40</v>
      </c>
      <c r="AF45" s="78" t="s">
        <v>39</v>
      </c>
      <c r="AG45" s="78" t="s">
        <v>38</v>
      </c>
      <c r="AH45" s="77" t="s">
        <v>37</v>
      </c>
      <c r="AI45" s="70"/>
      <c r="AJ45" s="79"/>
      <c r="AK45" s="78" t="s">
        <v>42</v>
      </c>
      <c r="AL45" s="78" t="s">
        <v>41</v>
      </c>
      <c r="AM45" s="78" t="s">
        <v>40</v>
      </c>
      <c r="AN45" s="78" t="s">
        <v>39</v>
      </c>
      <c r="AO45" s="78" t="s">
        <v>38</v>
      </c>
      <c r="AP45" s="77" t="s">
        <v>37</v>
      </c>
      <c r="AQ45" s="70"/>
      <c r="AR45" s="79"/>
      <c r="AS45" s="78" t="s">
        <v>42</v>
      </c>
      <c r="AT45" s="78" t="s">
        <v>41</v>
      </c>
      <c r="AU45" s="78" t="s">
        <v>40</v>
      </c>
      <c r="AV45" s="78" t="s">
        <v>39</v>
      </c>
      <c r="AW45" s="78" t="s">
        <v>38</v>
      </c>
      <c r="AX45" s="77" t="s">
        <v>37</v>
      </c>
    </row>
    <row r="46" spans="1:50" ht="19.350000000000001" customHeight="1" x14ac:dyDescent="0.2">
      <c r="A46" s="12"/>
      <c r="B46" s="75" t="s">
        <v>36</v>
      </c>
      <c r="C46" s="322"/>
      <c r="D46" s="322"/>
      <c r="E46" s="322"/>
      <c r="F46" s="322"/>
      <c r="G46" s="322"/>
      <c r="H46" s="76">
        <f>SUM(C46:G46)</f>
        <v>0</v>
      </c>
      <c r="I46" s="42"/>
      <c r="J46" s="75" t="s">
        <v>36</v>
      </c>
      <c r="K46" s="322"/>
      <c r="L46" s="322"/>
      <c r="M46" s="322"/>
      <c r="N46" s="322"/>
      <c r="O46" s="322"/>
      <c r="P46" s="76">
        <f>SUM(K46:O46)</f>
        <v>0</v>
      </c>
      <c r="Q46" s="42"/>
      <c r="R46" s="75" t="s">
        <v>36</v>
      </c>
      <c r="S46" s="322"/>
      <c r="T46" s="322"/>
      <c r="U46" s="322"/>
      <c r="V46" s="322"/>
      <c r="W46" s="322"/>
      <c r="X46" s="76">
        <f>SUM(S46:W46)</f>
        <v>0</v>
      </c>
      <c r="AB46" s="75" t="str">
        <f>+B46</f>
        <v>uren</v>
      </c>
      <c r="AC46" s="72" t="e">
        <f>+IF(#REF!="PO",C46,C46*40)</f>
        <v>#REF!</v>
      </c>
      <c r="AD46" s="72" t="e">
        <f>+IF(#REF!="PO",D46,D46*40)</f>
        <v>#REF!</v>
      </c>
      <c r="AE46" s="72" t="e">
        <f>+IF(#REF!="PO",E46,E46*40)</f>
        <v>#REF!</v>
      </c>
      <c r="AF46" s="72" t="e">
        <f>+IF(#REF!="PO",F46,F46*40)</f>
        <v>#REF!</v>
      </c>
      <c r="AG46" s="72" t="e">
        <f>+IF(#REF!="PO",G46,G46*40)</f>
        <v>#REF!</v>
      </c>
      <c r="AH46" s="71" t="e">
        <f>SUM(AC46:AG46)</f>
        <v>#REF!</v>
      </c>
      <c r="AI46" s="74"/>
      <c r="AJ46" s="75" t="s">
        <v>36</v>
      </c>
      <c r="AK46" s="72" t="e">
        <f>+IF(#REF!="PO",K46,K46*40)</f>
        <v>#REF!</v>
      </c>
      <c r="AL46" s="72" t="e">
        <f>+IF(#REF!="PO",L46,L46*40)</f>
        <v>#REF!</v>
      </c>
      <c r="AM46" s="72" t="e">
        <f>+IF(#REF!="PO",M46,M46*40)</f>
        <v>#REF!</v>
      </c>
      <c r="AN46" s="72" t="e">
        <f>+IF(#REF!="PO",N46,N46*40)</f>
        <v>#REF!</v>
      </c>
      <c r="AO46" s="72" t="e">
        <f>+IF(#REF!="PO",O46,O46*40)</f>
        <v>#REF!</v>
      </c>
      <c r="AP46" s="71" t="e">
        <f>SUM(AK46:AO46)</f>
        <v>#REF!</v>
      </c>
      <c r="AQ46" s="74"/>
      <c r="AR46" s="73" t="s">
        <v>36</v>
      </c>
      <c r="AS46" s="72" t="e">
        <f>+IF(#REF!="PO",S46,S46*40)</f>
        <v>#REF!</v>
      </c>
      <c r="AT46" s="72" t="e">
        <f>+IF(#REF!="PO",T46,T46*40)</f>
        <v>#REF!</v>
      </c>
      <c r="AU46" s="72" t="e">
        <f>+IF(#REF!="PO",U46,U46*40)</f>
        <v>#REF!</v>
      </c>
      <c r="AV46" s="72" t="e">
        <f>+IF(#REF!="PO",V46,V46*40)</f>
        <v>#REF!</v>
      </c>
      <c r="AW46" s="72" t="e">
        <f>+IF(#REF!="PO",W46,W46*40)</f>
        <v>#REF!</v>
      </c>
      <c r="AX46" s="71" t="e">
        <f>SUM(AS46:AW46)</f>
        <v>#REF!</v>
      </c>
    </row>
    <row r="47" spans="1:50" ht="7.5" customHeight="1" x14ac:dyDescent="0.2">
      <c r="B47" s="11"/>
      <c r="C47" s="11"/>
      <c r="D47" s="11"/>
      <c r="E47" s="11"/>
      <c r="F47" s="11"/>
      <c r="G47" s="11"/>
      <c r="H47" s="11"/>
      <c r="J47" s="11"/>
      <c r="K47" s="58"/>
      <c r="L47" s="58"/>
      <c r="M47" s="58"/>
      <c r="N47" s="58"/>
      <c r="O47" s="58"/>
      <c r="P47" s="58"/>
      <c r="R47" s="11"/>
      <c r="S47" s="58"/>
      <c r="T47" s="58"/>
      <c r="U47" s="58"/>
      <c r="V47" s="58"/>
      <c r="W47" s="58"/>
      <c r="X47" s="58"/>
    </row>
    <row r="48" spans="1:50" s="12" customFormat="1" ht="3" customHeight="1" x14ac:dyDescent="0.2">
      <c r="B48" s="69"/>
      <c r="C48" s="69"/>
      <c r="D48" s="69"/>
      <c r="E48" s="69"/>
      <c r="F48" s="69"/>
      <c r="G48" s="69"/>
      <c r="H48" s="69"/>
      <c r="I48" s="70"/>
      <c r="J48" s="69"/>
      <c r="K48" s="22"/>
      <c r="L48" s="22"/>
      <c r="M48" s="22"/>
      <c r="N48" s="22"/>
      <c r="O48" s="22"/>
      <c r="P48" s="22"/>
      <c r="Q48" s="70"/>
      <c r="R48" s="69"/>
      <c r="S48" s="22"/>
      <c r="T48" s="22"/>
      <c r="U48" s="22"/>
      <c r="V48" s="22"/>
      <c r="W48" s="22"/>
      <c r="X48" s="38"/>
      <c r="Y48" s="10"/>
    </row>
    <row r="49" spans="1:16384" s="231" customFormat="1" ht="23.25" customHeight="1" x14ac:dyDescent="0.2">
      <c r="B49" s="22"/>
      <c r="C49" s="22"/>
      <c r="D49" s="22"/>
      <c r="E49" s="22"/>
      <c r="F49" s="22"/>
      <c r="G49" s="22"/>
      <c r="H49" s="22"/>
      <c r="I49" s="232"/>
      <c r="J49" s="22"/>
      <c r="K49" s="446" t="str">
        <f ca="1">IF(K66&lt;0,"Er wordt teveel betaald verlof gegeven. Pas verlofuren of periode aan","")</f>
        <v/>
      </c>
      <c r="L49" s="447"/>
      <c r="M49" s="447"/>
      <c r="N49" s="447"/>
      <c r="O49" s="447"/>
      <c r="P49" s="447"/>
      <c r="Q49" s="22"/>
      <c r="R49" s="22"/>
      <c r="S49" s="448" t="str">
        <f ca="1">IF(B66&lt;0,"Er wordt totaal teveel verlof gegeven. Pas verlofuren of periode aan","")</f>
        <v/>
      </c>
      <c r="T49" s="448"/>
      <c r="U49" s="449"/>
      <c r="V49" s="449"/>
      <c r="W49" s="449"/>
      <c r="X49" s="449"/>
      <c r="Y49" s="230"/>
    </row>
    <row r="50" spans="1:16384" s="22" customFormat="1" ht="3.75" customHeight="1" x14ac:dyDescent="0.2"/>
    <row r="51" spans="1:16384" s="344" customFormat="1" ht="19.5" customHeight="1" x14ac:dyDescent="0.3">
      <c r="A51" s="319" t="s">
        <v>135</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42" t="s">
        <v>35</v>
      </c>
      <c r="AA51" s="342" t="s">
        <v>35</v>
      </c>
      <c r="AB51" s="342" t="s">
        <v>35</v>
      </c>
      <c r="AC51" s="342" t="s">
        <v>35</v>
      </c>
      <c r="AD51" s="342" t="s">
        <v>35</v>
      </c>
      <c r="AE51" s="342" t="s">
        <v>35</v>
      </c>
      <c r="AF51" s="342" t="s">
        <v>35</v>
      </c>
      <c r="AG51" s="342" t="s">
        <v>35</v>
      </c>
      <c r="AH51" s="342" t="s">
        <v>35</v>
      </c>
      <c r="AI51" s="342" t="s">
        <v>35</v>
      </c>
      <c r="AJ51" s="342" t="s">
        <v>35</v>
      </c>
      <c r="AK51" s="342" t="s">
        <v>35</v>
      </c>
      <c r="AL51" s="342" t="s">
        <v>35</v>
      </c>
      <c r="AM51" s="342" t="s">
        <v>35</v>
      </c>
      <c r="AN51" s="342" t="s">
        <v>35</v>
      </c>
      <c r="AO51" s="342" t="s">
        <v>35</v>
      </c>
      <c r="AP51" s="342" t="s">
        <v>35</v>
      </c>
      <c r="AQ51" s="342" t="s">
        <v>35</v>
      </c>
      <c r="AR51" s="342" t="s">
        <v>35</v>
      </c>
      <c r="AS51" s="342" t="s">
        <v>35</v>
      </c>
      <c r="AT51" s="342" t="s">
        <v>35</v>
      </c>
      <c r="AU51" s="342" t="s">
        <v>35</v>
      </c>
      <c r="AV51" s="342" t="s">
        <v>35</v>
      </c>
      <c r="AW51" s="342" t="s">
        <v>35</v>
      </c>
      <c r="AX51" s="342" t="s">
        <v>35</v>
      </c>
      <c r="AY51" s="342" t="s">
        <v>35</v>
      </c>
      <c r="AZ51" s="342" t="s">
        <v>35</v>
      </c>
      <c r="BA51" s="342" t="s">
        <v>35</v>
      </c>
      <c r="BB51" s="342" t="s">
        <v>35</v>
      </c>
      <c r="BC51" s="342" t="s">
        <v>35</v>
      </c>
      <c r="BD51" s="342" t="s">
        <v>35</v>
      </c>
      <c r="BE51" s="342" t="s">
        <v>35</v>
      </c>
      <c r="BF51" s="342" t="s">
        <v>35</v>
      </c>
      <c r="BG51" s="342" t="s">
        <v>35</v>
      </c>
      <c r="BH51" s="342" t="s">
        <v>35</v>
      </c>
      <c r="BI51" s="342" t="s">
        <v>35</v>
      </c>
      <c r="BJ51" s="342" t="s">
        <v>35</v>
      </c>
      <c r="BK51" s="342" t="s">
        <v>35</v>
      </c>
      <c r="BL51" s="342" t="s">
        <v>35</v>
      </c>
      <c r="BM51" s="342" t="s">
        <v>35</v>
      </c>
      <c r="BN51" s="342" t="s">
        <v>35</v>
      </c>
      <c r="BO51" s="342" t="s">
        <v>35</v>
      </c>
      <c r="BP51" s="342" t="s">
        <v>35</v>
      </c>
      <c r="BQ51" s="342" t="s">
        <v>35</v>
      </c>
      <c r="BR51" s="342" t="s">
        <v>35</v>
      </c>
      <c r="BS51" s="342" t="s">
        <v>35</v>
      </c>
      <c r="BT51" s="342" t="s">
        <v>35</v>
      </c>
      <c r="BU51" s="342" t="s">
        <v>35</v>
      </c>
      <c r="BV51" s="342" t="s">
        <v>35</v>
      </c>
      <c r="BW51" s="342" t="s">
        <v>35</v>
      </c>
      <c r="BX51" s="342" t="s">
        <v>35</v>
      </c>
      <c r="BY51" s="342" t="s">
        <v>35</v>
      </c>
      <c r="BZ51" s="342" t="s">
        <v>35</v>
      </c>
      <c r="CA51" s="342" t="s">
        <v>35</v>
      </c>
      <c r="CB51" s="342" t="s">
        <v>35</v>
      </c>
      <c r="CC51" s="342" t="s">
        <v>35</v>
      </c>
      <c r="CD51" s="342" t="s">
        <v>35</v>
      </c>
      <c r="CE51" s="342" t="s">
        <v>35</v>
      </c>
      <c r="CF51" s="342" t="s">
        <v>35</v>
      </c>
      <c r="CG51" s="342" t="s">
        <v>35</v>
      </c>
      <c r="CH51" s="342" t="s">
        <v>35</v>
      </c>
      <c r="CI51" s="342" t="s">
        <v>35</v>
      </c>
      <c r="CJ51" s="342" t="s">
        <v>35</v>
      </c>
      <c r="CK51" s="342" t="s">
        <v>35</v>
      </c>
      <c r="CL51" s="342" t="s">
        <v>35</v>
      </c>
      <c r="CM51" s="342" t="s">
        <v>35</v>
      </c>
      <c r="CN51" s="342" t="s">
        <v>35</v>
      </c>
      <c r="CO51" s="342" t="s">
        <v>35</v>
      </c>
      <c r="CP51" s="342" t="s">
        <v>35</v>
      </c>
      <c r="CQ51" s="342" t="s">
        <v>35</v>
      </c>
      <c r="CR51" s="342" t="s">
        <v>35</v>
      </c>
      <c r="CS51" s="342" t="s">
        <v>35</v>
      </c>
      <c r="CT51" s="342" t="s">
        <v>35</v>
      </c>
      <c r="CU51" s="342" t="s">
        <v>35</v>
      </c>
      <c r="CV51" s="342" t="s">
        <v>35</v>
      </c>
      <c r="CW51" s="342" t="s">
        <v>35</v>
      </c>
      <c r="CX51" s="342" t="s">
        <v>35</v>
      </c>
      <c r="CY51" s="342" t="s">
        <v>35</v>
      </c>
      <c r="CZ51" s="342" t="s">
        <v>35</v>
      </c>
      <c r="DA51" s="342" t="s">
        <v>35</v>
      </c>
      <c r="DB51" s="342" t="s">
        <v>35</v>
      </c>
      <c r="DC51" s="342" t="s">
        <v>35</v>
      </c>
      <c r="DD51" s="342" t="s">
        <v>35</v>
      </c>
      <c r="DE51" s="342" t="s">
        <v>35</v>
      </c>
      <c r="DF51" s="342" t="s">
        <v>35</v>
      </c>
      <c r="DG51" s="342" t="s">
        <v>35</v>
      </c>
      <c r="DH51" s="342" t="s">
        <v>35</v>
      </c>
      <c r="DI51" s="342" t="s">
        <v>35</v>
      </c>
      <c r="DJ51" s="342" t="s">
        <v>35</v>
      </c>
      <c r="DK51" s="342" t="s">
        <v>35</v>
      </c>
      <c r="DL51" s="342" t="s">
        <v>35</v>
      </c>
      <c r="DM51" s="342" t="s">
        <v>35</v>
      </c>
      <c r="DN51" s="342" t="s">
        <v>35</v>
      </c>
      <c r="DO51" s="342" t="s">
        <v>35</v>
      </c>
      <c r="DP51" s="342" t="s">
        <v>35</v>
      </c>
      <c r="DQ51" s="342" t="s">
        <v>35</v>
      </c>
      <c r="DR51" s="342" t="s">
        <v>35</v>
      </c>
      <c r="DS51" s="342" t="s">
        <v>35</v>
      </c>
      <c r="DT51" s="342" t="s">
        <v>35</v>
      </c>
      <c r="DU51" s="342" t="s">
        <v>35</v>
      </c>
      <c r="DV51" s="342" t="s">
        <v>35</v>
      </c>
      <c r="DW51" s="342" t="s">
        <v>35</v>
      </c>
      <c r="DX51" s="342" t="s">
        <v>35</v>
      </c>
      <c r="DY51" s="342" t="s">
        <v>35</v>
      </c>
      <c r="DZ51" s="342" t="s">
        <v>35</v>
      </c>
      <c r="EA51" s="342" t="s">
        <v>35</v>
      </c>
      <c r="EB51" s="342" t="s">
        <v>35</v>
      </c>
      <c r="EC51" s="342" t="s">
        <v>35</v>
      </c>
      <c r="ED51" s="342" t="s">
        <v>35</v>
      </c>
      <c r="EE51" s="342" t="s">
        <v>35</v>
      </c>
      <c r="EF51" s="342" t="s">
        <v>35</v>
      </c>
      <c r="EG51" s="342" t="s">
        <v>35</v>
      </c>
      <c r="EH51" s="342" t="s">
        <v>35</v>
      </c>
      <c r="EI51" s="342" t="s">
        <v>35</v>
      </c>
      <c r="EJ51" s="342" t="s">
        <v>35</v>
      </c>
      <c r="EK51" s="342" t="s">
        <v>35</v>
      </c>
      <c r="EL51" s="342" t="s">
        <v>35</v>
      </c>
      <c r="EM51" s="342" t="s">
        <v>35</v>
      </c>
      <c r="EN51" s="342" t="s">
        <v>35</v>
      </c>
      <c r="EO51" s="342" t="s">
        <v>35</v>
      </c>
      <c r="EP51" s="342" t="s">
        <v>35</v>
      </c>
      <c r="EQ51" s="342" t="s">
        <v>35</v>
      </c>
      <c r="ER51" s="342" t="s">
        <v>35</v>
      </c>
      <c r="ES51" s="342" t="s">
        <v>35</v>
      </c>
      <c r="ET51" s="342" t="s">
        <v>35</v>
      </c>
      <c r="EU51" s="342" t="s">
        <v>35</v>
      </c>
      <c r="EV51" s="342" t="s">
        <v>35</v>
      </c>
      <c r="EW51" s="342" t="s">
        <v>35</v>
      </c>
      <c r="EX51" s="342" t="s">
        <v>35</v>
      </c>
      <c r="EY51" s="342" t="s">
        <v>35</v>
      </c>
      <c r="EZ51" s="342" t="s">
        <v>35</v>
      </c>
      <c r="FA51" s="342" t="s">
        <v>35</v>
      </c>
      <c r="FB51" s="342" t="s">
        <v>35</v>
      </c>
      <c r="FC51" s="342" t="s">
        <v>35</v>
      </c>
      <c r="FD51" s="342" t="s">
        <v>35</v>
      </c>
      <c r="FE51" s="342" t="s">
        <v>35</v>
      </c>
      <c r="FF51" s="342" t="s">
        <v>35</v>
      </c>
      <c r="FG51" s="342" t="s">
        <v>35</v>
      </c>
      <c r="FH51" s="342" t="s">
        <v>35</v>
      </c>
      <c r="FI51" s="342" t="s">
        <v>35</v>
      </c>
      <c r="FJ51" s="342" t="s">
        <v>35</v>
      </c>
      <c r="FK51" s="342" t="s">
        <v>35</v>
      </c>
      <c r="FL51" s="342" t="s">
        <v>35</v>
      </c>
      <c r="FM51" s="342" t="s">
        <v>35</v>
      </c>
      <c r="FN51" s="342" t="s">
        <v>35</v>
      </c>
      <c r="FO51" s="342" t="s">
        <v>35</v>
      </c>
      <c r="FP51" s="342" t="s">
        <v>35</v>
      </c>
      <c r="FQ51" s="342" t="s">
        <v>35</v>
      </c>
      <c r="FR51" s="342" t="s">
        <v>35</v>
      </c>
      <c r="FS51" s="342" t="s">
        <v>35</v>
      </c>
      <c r="FT51" s="342" t="s">
        <v>35</v>
      </c>
      <c r="FU51" s="342" t="s">
        <v>35</v>
      </c>
      <c r="FV51" s="342" t="s">
        <v>35</v>
      </c>
      <c r="FW51" s="342" t="s">
        <v>35</v>
      </c>
      <c r="FX51" s="342" t="s">
        <v>35</v>
      </c>
      <c r="FY51" s="342" t="s">
        <v>35</v>
      </c>
      <c r="FZ51" s="342" t="s">
        <v>35</v>
      </c>
      <c r="GA51" s="342" t="s">
        <v>35</v>
      </c>
      <c r="GB51" s="342" t="s">
        <v>35</v>
      </c>
      <c r="GC51" s="342" t="s">
        <v>35</v>
      </c>
      <c r="GD51" s="342" t="s">
        <v>35</v>
      </c>
      <c r="GE51" s="342" t="s">
        <v>35</v>
      </c>
      <c r="GF51" s="342" t="s">
        <v>35</v>
      </c>
      <c r="GG51" s="342" t="s">
        <v>35</v>
      </c>
      <c r="GH51" s="342" t="s">
        <v>35</v>
      </c>
      <c r="GI51" s="342" t="s">
        <v>35</v>
      </c>
      <c r="GJ51" s="342" t="s">
        <v>35</v>
      </c>
      <c r="GK51" s="342" t="s">
        <v>35</v>
      </c>
      <c r="GL51" s="342" t="s">
        <v>35</v>
      </c>
      <c r="GM51" s="342" t="s">
        <v>35</v>
      </c>
      <c r="GN51" s="342" t="s">
        <v>35</v>
      </c>
      <c r="GO51" s="342" t="s">
        <v>35</v>
      </c>
      <c r="GP51" s="342" t="s">
        <v>35</v>
      </c>
      <c r="GQ51" s="342" t="s">
        <v>35</v>
      </c>
      <c r="GR51" s="342" t="s">
        <v>35</v>
      </c>
      <c r="GS51" s="342" t="s">
        <v>35</v>
      </c>
      <c r="GT51" s="342" t="s">
        <v>35</v>
      </c>
      <c r="GU51" s="342" t="s">
        <v>35</v>
      </c>
      <c r="GV51" s="342" t="s">
        <v>35</v>
      </c>
      <c r="GW51" s="342" t="s">
        <v>35</v>
      </c>
      <c r="GX51" s="342" t="s">
        <v>35</v>
      </c>
      <c r="GY51" s="342" t="s">
        <v>35</v>
      </c>
      <c r="GZ51" s="342" t="s">
        <v>35</v>
      </c>
      <c r="HA51" s="342" t="s">
        <v>35</v>
      </c>
      <c r="HB51" s="342" t="s">
        <v>35</v>
      </c>
      <c r="HC51" s="342" t="s">
        <v>35</v>
      </c>
      <c r="HD51" s="342" t="s">
        <v>35</v>
      </c>
      <c r="HE51" s="342" t="s">
        <v>35</v>
      </c>
      <c r="HF51" s="342" t="s">
        <v>35</v>
      </c>
      <c r="HG51" s="342" t="s">
        <v>35</v>
      </c>
      <c r="HH51" s="342" t="s">
        <v>35</v>
      </c>
      <c r="HI51" s="342" t="s">
        <v>35</v>
      </c>
      <c r="HJ51" s="342" t="s">
        <v>35</v>
      </c>
      <c r="HK51" s="342" t="s">
        <v>35</v>
      </c>
      <c r="HL51" s="342" t="s">
        <v>35</v>
      </c>
      <c r="HM51" s="342" t="s">
        <v>35</v>
      </c>
      <c r="HN51" s="342" t="s">
        <v>35</v>
      </c>
      <c r="HO51" s="342" t="s">
        <v>35</v>
      </c>
      <c r="HP51" s="342" t="s">
        <v>35</v>
      </c>
      <c r="HQ51" s="342" t="s">
        <v>35</v>
      </c>
      <c r="HR51" s="342" t="s">
        <v>35</v>
      </c>
      <c r="HS51" s="342" t="s">
        <v>35</v>
      </c>
      <c r="HT51" s="342" t="s">
        <v>35</v>
      </c>
      <c r="HU51" s="342" t="s">
        <v>35</v>
      </c>
      <c r="HV51" s="342" t="s">
        <v>35</v>
      </c>
      <c r="HW51" s="342" t="s">
        <v>35</v>
      </c>
      <c r="HX51" s="342" t="s">
        <v>35</v>
      </c>
      <c r="HY51" s="342" t="s">
        <v>35</v>
      </c>
      <c r="HZ51" s="342" t="s">
        <v>35</v>
      </c>
      <c r="IA51" s="342" t="s">
        <v>35</v>
      </c>
      <c r="IB51" s="342" t="s">
        <v>35</v>
      </c>
      <c r="IC51" s="342" t="s">
        <v>35</v>
      </c>
      <c r="ID51" s="342" t="s">
        <v>35</v>
      </c>
      <c r="IE51" s="342" t="s">
        <v>35</v>
      </c>
      <c r="IF51" s="342" t="s">
        <v>35</v>
      </c>
      <c r="IG51" s="342" t="s">
        <v>35</v>
      </c>
      <c r="IH51" s="342" t="s">
        <v>35</v>
      </c>
      <c r="II51" s="342" t="s">
        <v>35</v>
      </c>
      <c r="IJ51" s="342" t="s">
        <v>35</v>
      </c>
      <c r="IK51" s="342" t="s">
        <v>35</v>
      </c>
      <c r="IL51" s="342" t="s">
        <v>35</v>
      </c>
      <c r="IM51" s="342" t="s">
        <v>35</v>
      </c>
      <c r="IN51" s="342" t="s">
        <v>35</v>
      </c>
      <c r="IO51" s="342" t="s">
        <v>35</v>
      </c>
      <c r="IP51" s="342" t="s">
        <v>35</v>
      </c>
      <c r="IQ51" s="342" t="s">
        <v>35</v>
      </c>
      <c r="IR51" s="342" t="s">
        <v>35</v>
      </c>
      <c r="IS51" s="342" t="s">
        <v>35</v>
      </c>
      <c r="IT51" s="342" t="s">
        <v>35</v>
      </c>
      <c r="IU51" s="342" t="s">
        <v>35</v>
      </c>
      <c r="IV51" s="342" t="s">
        <v>35</v>
      </c>
      <c r="IW51" s="342" t="s">
        <v>35</v>
      </c>
      <c r="IX51" s="342" t="s">
        <v>35</v>
      </c>
      <c r="IY51" s="342" t="s">
        <v>35</v>
      </c>
      <c r="IZ51" s="342" t="s">
        <v>35</v>
      </c>
      <c r="JA51" s="342" t="s">
        <v>35</v>
      </c>
      <c r="JB51" s="342" t="s">
        <v>35</v>
      </c>
      <c r="JC51" s="342" t="s">
        <v>35</v>
      </c>
      <c r="JD51" s="342" t="s">
        <v>35</v>
      </c>
      <c r="JE51" s="342" t="s">
        <v>35</v>
      </c>
      <c r="JF51" s="342" t="s">
        <v>35</v>
      </c>
      <c r="JG51" s="342" t="s">
        <v>35</v>
      </c>
      <c r="JH51" s="342" t="s">
        <v>35</v>
      </c>
      <c r="JI51" s="342" t="s">
        <v>35</v>
      </c>
      <c r="JJ51" s="342" t="s">
        <v>35</v>
      </c>
      <c r="JK51" s="342" t="s">
        <v>35</v>
      </c>
      <c r="JL51" s="342" t="s">
        <v>35</v>
      </c>
      <c r="JM51" s="342" t="s">
        <v>35</v>
      </c>
      <c r="JN51" s="342" t="s">
        <v>35</v>
      </c>
      <c r="JO51" s="342" t="s">
        <v>35</v>
      </c>
      <c r="JP51" s="342" t="s">
        <v>35</v>
      </c>
      <c r="JQ51" s="342" t="s">
        <v>35</v>
      </c>
      <c r="JR51" s="342" t="s">
        <v>35</v>
      </c>
      <c r="JS51" s="342" t="s">
        <v>35</v>
      </c>
      <c r="JT51" s="342" t="s">
        <v>35</v>
      </c>
      <c r="JU51" s="342" t="s">
        <v>35</v>
      </c>
      <c r="JV51" s="342" t="s">
        <v>35</v>
      </c>
      <c r="JW51" s="342" t="s">
        <v>35</v>
      </c>
      <c r="JX51" s="342" t="s">
        <v>35</v>
      </c>
      <c r="JY51" s="342" t="s">
        <v>35</v>
      </c>
      <c r="JZ51" s="342" t="s">
        <v>35</v>
      </c>
      <c r="KA51" s="342" t="s">
        <v>35</v>
      </c>
      <c r="KB51" s="342" t="s">
        <v>35</v>
      </c>
      <c r="KC51" s="342" t="s">
        <v>35</v>
      </c>
      <c r="KD51" s="342" t="s">
        <v>35</v>
      </c>
      <c r="KE51" s="342" t="s">
        <v>35</v>
      </c>
      <c r="KF51" s="342" t="s">
        <v>35</v>
      </c>
      <c r="KG51" s="342" t="s">
        <v>35</v>
      </c>
      <c r="KH51" s="342" t="s">
        <v>35</v>
      </c>
      <c r="KI51" s="342" t="s">
        <v>35</v>
      </c>
      <c r="KJ51" s="342" t="s">
        <v>35</v>
      </c>
      <c r="KK51" s="342" t="s">
        <v>35</v>
      </c>
      <c r="KL51" s="342" t="s">
        <v>35</v>
      </c>
      <c r="KM51" s="342" t="s">
        <v>35</v>
      </c>
      <c r="KN51" s="342" t="s">
        <v>35</v>
      </c>
      <c r="KO51" s="342" t="s">
        <v>35</v>
      </c>
      <c r="KP51" s="342" t="s">
        <v>35</v>
      </c>
      <c r="KQ51" s="342" t="s">
        <v>35</v>
      </c>
      <c r="KR51" s="342" t="s">
        <v>35</v>
      </c>
      <c r="KS51" s="342" t="s">
        <v>35</v>
      </c>
      <c r="KT51" s="342" t="s">
        <v>35</v>
      </c>
      <c r="KU51" s="342" t="s">
        <v>35</v>
      </c>
      <c r="KV51" s="342" t="s">
        <v>35</v>
      </c>
      <c r="KW51" s="342" t="s">
        <v>35</v>
      </c>
      <c r="KX51" s="342" t="s">
        <v>35</v>
      </c>
      <c r="KY51" s="342" t="s">
        <v>35</v>
      </c>
      <c r="KZ51" s="342" t="s">
        <v>35</v>
      </c>
      <c r="LA51" s="342" t="s">
        <v>35</v>
      </c>
      <c r="LB51" s="342" t="s">
        <v>35</v>
      </c>
      <c r="LC51" s="342" t="s">
        <v>35</v>
      </c>
      <c r="LD51" s="342" t="s">
        <v>35</v>
      </c>
      <c r="LE51" s="342" t="s">
        <v>35</v>
      </c>
      <c r="LF51" s="342" t="s">
        <v>35</v>
      </c>
      <c r="LG51" s="342" t="s">
        <v>35</v>
      </c>
      <c r="LH51" s="342" t="s">
        <v>35</v>
      </c>
      <c r="LI51" s="342" t="s">
        <v>35</v>
      </c>
      <c r="LJ51" s="342" t="s">
        <v>35</v>
      </c>
      <c r="LK51" s="342" t="s">
        <v>35</v>
      </c>
      <c r="LL51" s="342" t="s">
        <v>35</v>
      </c>
      <c r="LM51" s="342" t="s">
        <v>35</v>
      </c>
      <c r="LN51" s="342" t="s">
        <v>35</v>
      </c>
      <c r="LO51" s="342" t="s">
        <v>35</v>
      </c>
      <c r="LP51" s="342" t="s">
        <v>35</v>
      </c>
      <c r="LQ51" s="342" t="s">
        <v>35</v>
      </c>
      <c r="LR51" s="342" t="s">
        <v>35</v>
      </c>
      <c r="LS51" s="342" t="s">
        <v>35</v>
      </c>
      <c r="LT51" s="342" t="s">
        <v>35</v>
      </c>
      <c r="LU51" s="342" t="s">
        <v>35</v>
      </c>
      <c r="LV51" s="342" t="s">
        <v>35</v>
      </c>
      <c r="LW51" s="342" t="s">
        <v>35</v>
      </c>
      <c r="LX51" s="342" t="s">
        <v>35</v>
      </c>
      <c r="LY51" s="342" t="s">
        <v>35</v>
      </c>
      <c r="LZ51" s="342" t="s">
        <v>35</v>
      </c>
      <c r="MA51" s="342" t="s">
        <v>35</v>
      </c>
      <c r="MB51" s="342" t="s">
        <v>35</v>
      </c>
      <c r="MC51" s="342" t="s">
        <v>35</v>
      </c>
      <c r="MD51" s="342" t="s">
        <v>35</v>
      </c>
      <c r="ME51" s="342" t="s">
        <v>35</v>
      </c>
      <c r="MF51" s="342" t="s">
        <v>35</v>
      </c>
      <c r="MG51" s="342" t="s">
        <v>35</v>
      </c>
      <c r="MH51" s="342" t="s">
        <v>35</v>
      </c>
      <c r="MI51" s="342" t="s">
        <v>35</v>
      </c>
      <c r="MJ51" s="342" t="s">
        <v>35</v>
      </c>
      <c r="MK51" s="342" t="s">
        <v>35</v>
      </c>
      <c r="ML51" s="342" t="s">
        <v>35</v>
      </c>
      <c r="MM51" s="342" t="s">
        <v>35</v>
      </c>
      <c r="MN51" s="342" t="s">
        <v>35</v>
      </c>
      <c r="MO51" s="342" t="s">
        <v>35</v>
      </c>
      <c r="MP51" s="342" t="s">
        <v>35</v>
      </c>
      <c r="MQ51" s="342" t="s">
        <v>35</v>
      </c>
      <c r="MR51" s="342" t="s">
        <v>35</v>
      </c>
      <c r="MS51" s="342" t="s">
        <v>35</v>
      </c>
      <c r="MT51" s="342" t="s">
        <v>35</v>
      </c>
      <c r="MU51" s="342" t="s">
        <v>35</v>
      </c>
      <c r="MV51" s="342" t="s">
        <v>35</v>
      </c>
      <c r="MW51" s="342" t="s">
        <v>35</v>
      </c>
      <c r="MX51" s="342" t="s">
        <v>35</v>
      </c>
      <c r="MY51" s="342" t="s">
        <v>35</v>
      </c>
      <c r="MZ51" s="342" t="s">
        <v>35</v>
      </c>
      <c r="NA51" s="342" t="s">
        <v>35</v>
      </c>
      <c r="NB51" s="342" t="s">
        <v>35</v>
      </c>
      <c r="NC51" s="342" t="s">
        <v>35</v>
      </c>
      <c r="ND51" s="342" t="s">
        <v>35</v>
      </c>
      <c r="NE51" s="342" t="s">
        <v>35</v>
      </c>
      <c r="NF51" s="342" t="s">
        <v>35</v>
      </c>
      <c r="NG51" s="342" t="s">
        <v>35</v>
      </c>
      <c r="NH51" s="342" t="s">
        <v>35</v>
      </c>
      <c r="NI51" s="342" t="s">
        <v>35</v>
      </c>
      <c r="NJ51" s="342" t="s">
        <v>35</v>
      </c>
      <c r="NK51" s="342" t="s">
        <v>35</v>
      </c>
      <c r="NL51" s="342" t="s">
        <v>35</v>
      </c>
      <c r="NM51" s="342" t="s">
        <v>35</v>
      </c>
      <c r="NN51" s="342" t="s">
        <v>35</v>
      </c>
      <c r="NO51" s="342" t="s">
        <v>35</v>
      </c>
      <c r="NP51" s="342" t="s">
        <v>35</v>
      </c>
      <c r="NQ51" s="342" t="s">
        <v>35</v>
      </c>
      <c r="NR51" s="342" t="s">
        <v>35</v>
      </c>
      <c r="NS51" s="342" t="s">
        <v>35</v>
      </c>
      <c r="NT51" s="342" t="s">
        <v>35</v>
      </c>
      <c r="NU51" s="342" t="s">
        <v>35</v>
      </c>
      <c r="NV51" s="342" t="s">
        <v>35</v>
      </c>
      <c r="NW51" s="342" t="s">
        <v>35</v>
      </c>
      <c r="NX51" s="342" t="s">
        <v>35</v>
      </c>
      <c r="NY51" s="342" t="s">
        <v>35</v>
      </c>
      <c r="NZ51" s="342" t="s">
        <v>35</v>
      </c>
      <c r="OA51" s="342" t="s">
        <v>35</v>
      </c>
      <c r="OB51" s="342" t="s">
        <v>35</v>
      </c>
      <c r="OC51" s="342" t="s">
        <v>35</v>
      </c>
      <c r="OD51" s="342" t="s">
        <v>35</v>
      </c>
      <c r="OE51" s="342" t="s">
        <v>35</v>
      </c>
      <c r="OF51" s="342" t="s">
        <v>35</v>
      </c>
      <c r="OG51" s="342" t="s">
        <v>35</v>
      </c>
      <c r="OH51" s="342" t="s">
        <v>35</v>
      </c>
      <c r="OI51" s="342" t="s">
        <v>35</v>
      </c>
      <c r="OJ51" s="342" t="s">
        <v>35</v>
      </c>
      <c r="OK51" s="342" t="s">
        <v>35</v>
      </c>
      <c r="OL51" s="342" t="s">
        <v>35</v>
      </c>
      <c r="OM51" s="342" t="s">
        <v>35</v>
      </c>
      <c r="ON51" s="342" t="s">
        <v>35</v>
      </c>
      <c r="OO51" s="342" t="s">
        <v>35</v>
      </c>
      <c r="OP51" s="342" t="s">
        <v>35</v>
      </c>
      <c r="OQ51" s="342" t="s">
        <v>35</v>
      </c>
      <c r="OR51" s="342" t="s">
        <v>35</v>
      </c>
      <c r="OS51" s="342" t="s">
        <v>35</v>
      </c>
      <c r="OT51" s="342" t="s">
        <v>35</v>
      </c>
      <c r="OU51" s="342" t="s">
        <v>35</v>
      </c>
      <c r="OV51" s="342" t="s">
        <v>35</v>
      </c>
      <c r="OW51" s="342" t="s">
        <v>35</v>
      </c>
      <c r="OX51" s="342" t="s">
        <v>35</v>
      </c>
      <c r="OY51" s="342" t="s">
        <v>35</v>
      </c>
      <c r="OZ51" s="342" t="s">
        <v>35</v>
      </c>
      <c r="PA51" s="342" t="s">
        <v>35</v>
      </c>
      <c r="PB51" s="342" t="s">
        <v>35</v>
      </c>
      <c r="PC51" s="342" t="s">
        <v>35</v>
      </c>
      <c r="PD51" s="342" t="s">
        <v>35</v>
      </c>
      <c r="PE51" s="342" t="s">
        <v>35</v>
      </c>
      <c r="PF51" s="342" t="s">
        <v>35</v>
      </c>
      <c r="PG51" s="342" t="s">
        <v>35</v>
      </c>
      <c r="PH51" s="342" t="s">
        <v>35</v>
      </c>
      <c r="PI51" s="342" t="s">
        <v>35</v>
      </c>
      <c r="PJ51" s="342" t="s">
        <v>35</v>
      </c>
      <c r="PK51" s="342" t="s">
        <v>35</v>
      </c>
      <c r="PL51" s="342" t="s">
        <v>35</v>
      </c>
      <c r="PM51" s="342" t="s">
        <v>35</v>
      </c>
      <c r="PN51" s="342" t="s">
        <v>35</v>
      </c>
      <c r="PO51" s="342" t="s">
        <v>35</v>
      </c>
      <c r="PP51" s="342" t="s">
        <v>35</v>
      </c>
      <c r="PQ51" s="342" t="s">
        <v>35</v>
      </c>
      <c r="PR51" s="342" t="s">
        <v>35</v>
      </c>
      <c r="PS51" s="342" t="s">
        <v>35</v>
      </c>
      <c r="PT51" s="342" t="s">
        <v>35</v>
      </c>
      <c r="PU51" s="342" t="s">
        <v>35</v>
      </c>
      <c r="PV51" s="342" t="s">
        <v>35</v>
      </c>
      <c r="PW51" s="342" t="s">
        <v>35</v>
      </c>
      <c r="PX51" s="342" t="s">
        <v>35</v>
      </c>
      <c r="PY51" s="342" t="s">
        <v>35</v>
      </c>
      <c r="PZ51" s="342" t="s">
        <v>35</v>
      </c>
      <c r="QA51" s="342" t="s">
        <v>35</v>
      </c>
      <c r="QB51" s="342" t="s">
        <v>35</v>
      </c>
      <c r="QC51" s="342" t="s">
        <v>35</v>
      </c>
      <c r="QD51" s="342" t="s">
        <v>35</v>
      </c>
      <c r="QE51" s="342" t="s">
        <v>35</v>
      </c>
      <c r="QF51" s="342" t="s">
        <v>35</v>
      </c>
      <c r="QG51" s="342" t="s">
        <v>35</v>
      </c>
      <c r="QH51" s="342" t="s">
        <v>35</v>
      </c>
      <c r="QI51" s="342" t="s">
        <v>35</v>
      </c>
      <c r="QJ51" s="342" t="s">
        <v>35</v>
      </c>
      <c r="QK51" s="342" t="s">
        <v>35</v>
      </c>
      <c r="QL51" s="342" t="s">
        <v>35</v>
      </c>
      <c r="QM51" s="342" t="s">
        <v>35</v>
      </c>
      <c r="QN51" s="342" t="s">
        <v>35</v>
      </c>
      <c r="QO51" s="342" t="s">
        <v>35</v>
      </c>
      <c r="QP51" s="342" t="s">
        <v>35</v>
      </c>
      <c r="QQ51" s="342" t="s">
        <v>35</v>
      </c>
      <c r="QR51" s="342" t="s">
        <v>35</v>
      </c>
      <c r="QS51" s="342" t="s">
        <v>35</v>
      </c>
      <c r="QT51" s="342" t="s">
        <v>35</v>
      </c>
      <c r="QU51" s="342" t="s">
        <v>35</v>
      </c>
      <c r="QV51" s="342" t="s">
        <v>35</v>
      </c>
      <c r="QW51" s="342" t="s">
        <v>35</v>
      </c>
      <c r="QX51" s="342" t="s">
        <v>35</v>
      </c>
      <c r="QY51" s="342" t="s">
        <v>35</v>
      </c>
      <c r="QZ51" s="342" t="s">
        <v>35</v>
      </c>
      <c r="RA51" s="342" t="s">
        <v>35</v>
      </c>
      <c r="RB51" s="342" t="s">
        <v>35</v>
      </c>
      <c r="RC51" s="342" t="s">
        <v>35</v>
      </c>
      <c r="RD51" s="342" t="s">
        <v>35</v>
      </c>
      <c r="RE51" s="342" t="s">
        <v>35</v>
      </c>
      <c r="RF51" s="342" t="s">
        <v>35</v>
      </c>
      <c r="RG51" s="342" t="s">
        <v>35</v>
      </c>
      <c r="RH51" s="342" t="s">
        <v>35</v>
      </c>
      <c r="RI51" s="342" t="s">
        <v>35</v>
      </c>
      <c r="RJ51" s="342" t="s">
        <v>35</v>
      </c>
      <c r="RK51" s="342" t="s">
        <v>35</v>
      </c>
      <c r="RL51" s="342" t="s">
        <v>35</v>
      </c>
      <c r="RM51" s="342" t="s">
        <v>35</v>
      </c>
      <c r="RN51" s="342" t="s">
        <v>35</v>
      </c>
      <c r="RO51" s="342" t="s">
        <v>35</v>
      </c>
      <c r="RP51" s="342" t="s">
        <v>35</v>
      </c>
      <c r="RQ51" s="342" t="s">
        <v>35</v>
      </c>
      <c r="RR51" s="342" t="s">
        <v>35</v>
      </c>
      <c r="RS51" s="342" t="s">
        <v>35</v>
      </c>
      <c r="RT51" s="342" t="s">
        <v>35</v>
      </c>
      <c r="RU51" s="342" t="s">
        <v>35</v>
      </c>
      <c r="RV51" s="342" t="s">
        <v>35</v>
      </c>
      <c r="RW51" s="342" t="s">
        <v>35</v>
      </c>
      <c r="RX51" s="342" t="s">
        <v>35</v>
      </c>
      <c r="RY51" s="342" t="s">
        <v>35</v>
      </c>
      <c r="RZ51" s="342" t="s">
        <v>35</v>
      </c>
      <c r="SA51" s="342" t="s">
        <v>35</v>
      </c>
      <c r="SB51" s="342" t="s">
        <v>35</v>
      </c>
      <c r="SC51" s="342" t="s">
        <v>35</v>
      </c>
      <c r="SD51" s="342" t="s">
        <v>35</v>
      </c>
      <c r="SE51" s="342" t="s">
        <v>35</v>
      </c>
      <c r="SF51" s="342" t="s">
        <v>35</v>
      </c>
      <c r="SG51" s="342" t="s">
        <v>35</v>
      </c>
      <c r="SH51" s="342" t="s">
        <v>35</v>
      </c>
      <c r="SI51" s="342" t="s">
        <v>35</v>
      </c>
      <c r="SJ51" s="342" t="s">
        <v>35</v>
      </c>
      <c r="SK51" s="342" t="s">
        <v>35</v>
      </c>
      <c r="SL51" s="342" t="s">
        <v>35</v>
      </c>
      <c r="SM51" s="342" t="s">
        <v>35</v>
      </c>
      <c r="SN51" s="342" t="s">
        <v>35</v>
      </c>
      <c r="SO51" s="342" t="s">
        <v>35</v>
      </c>
      <c r="SP51" s="342" t="s">
        <v>35</v>
      </c>
      <c r="SQ51" s="342" t="s">
        <v>35</v>
      </c>
      <c r="SR51" s="342" t="s">
        <v>35</v>
      </c>
      <c r="SS51" s="342" t="s">
        <v>35</v>
      </c>
      <c r="ST51" s="342" t="s">
        <v>35</v>
      </c>
      <c r="SU51" s="342" t="s">
        <v>35</v>
      </c>
      <c r="SV51" s="342" t="s">
        <v>35</v>
      </c>
      <c r="SW51" s="342" t="s">
        <v>35</v>
      </c>
      <c r="SX51" s="342" t="s">
        <v>35</v>
      </c>
      <c r="SY51" s="342" t="s">
        <v>35</v>
      </c>
      <c r="SZ51" s="342" t="s">
        <v>35</v>
      </c>
      <c r="TA51" s="342" t="s">
        <v>35</v>
      </c>
      <c r="TB51" s="342" t="s">
        <v>35</v>
      </c>
      <c r="TC51" s="342" t="s">
        <v>35</v>
      </c>
      <c r="TD51" s="342" t="s">
        <v>35</v>
      </c>
      <c r="TE51" s="342" t="s">
        <v>35</v>
      </c>
      <c r="TF51" s="342" t="s">
        <v>35</v>
      </c>
      <c r="TG51" s="342" t="s">
        <v>35</v>
      </c>
      <c r="TH51" s="342" t="s">
        <v>35</v>
      </c>
      <c r="TI51" s="342" t="s">
        <v>35</v>
      </c>
      <c r="TJ51" s="342" t="s">
        <v>35</v>
      </c>
      <c r="TK51" s="342" t="s">
        <v>35</v>
      </c>
      <c r="TL51" s="342" t="s">
        <v>35</v>
      </c>
      <c r="TM51" s="342" t="s">
        <v>35</v>
      </c>
      <c r="TN51" s="342" t="s">
        <v>35</v>
      </c>
      <c r="TO51" s="342" t="s">
        <v>35</v>
      </c>
      <c r="TP51" s="342" t="s">
        <v>35</v>
      </c>
      <c r="TQ51" s="342" t="s">
        <v>35</v>
      </c>
      <c r="TR51" s="342" t="s">
        <v>35</v>
      </c>
      <c r="TS51" s="342" t="s">
        <v>35</v>
      </c>
      <c r="TT51" s="342" t="s">
        <v>35</v>
      </c>
      <c r="TU51" s="342" t="s">
        <v>35</v>
      </c>
      <c r="TV51" s="342" t="s">
        <v>35</v>
      </c>
      <c r="TW51" s="342" t="s">
        <v>35</v>
      </c>
      <c r="TX51" s="342" t="s">
        <v>35</v>
      </c>
      <c r="TY51" s="342" t="s">
        <v>35</v>
      </c>
      <c r="TZ51" s="342" t="s">
        <v>35</v>
      </c>
      <c r="UA51" s="342" t="s">
        <v>35</v>
      </c>
      <c r="UB51" s="342" t="s">
        <v>35</v>
      </c>
      <c r="UC51" s="342" t="s">
        <v>35</v>
      </c>
      <c r="UD51" s="342" t="s">
        <v>35</v>
      </c>
      <c r="UE51" s="342" t="s">
        <v>35</v>
      </c>
      <c r="UF51" s="342" t="s">
        <v>35</v>
      </c>
      <c r="UG51" s="342" t="s">
        <v>35</v>
      </c>
      <c r="UH51" s="342" t="s">
        <v>35</v>
      </c>
      <c r="UI51" s="342" t="s">
        <v>35</v>
      </c>
      <c r="UJ51" s="342" t="s">
        <v>35</v>
      </c>
      <c r="UK51" s="342" t="s">
        <v>35</v>
      </c>
      <c r="UL51" s="342" t="s">
        <v>35</v>
      </c>
      <c r="UM51" s="342" t="s">
        <v>35</v>
      </c>
      <c r="UN51" s="342" t="s">
        <v>35</v>
      </c>
      <c r="UO51" s="342" t="s">
        <v>35</v>
      </c>
      <c r="UP51" s="342" t="s">
        <v>35</v>
      </c>
      <c r="UQ51" s="342" t="s">
        <v>35</v>
      </c>
      <c r="UR51" s="342" t="s">
        <v>35</v>
      </c>
      <c r="US51" s="342" t="s">
        <v>35</v>
      </c>
      <c r="UT51" s="342" t="s">
        <v>35</v>
      </c>
      <c r="UU51" s="342" t="s">
        <v>35</v>
      </c>
      <c r="UV51" s="342" t="s">
        <v>35</v>
      </c>
      <c r="UW51" s="342" t="s">
        <v>35</v>
      </c>
      <c r="UX51" s="342" t="s">
        <v>35</v>
      </c>
      <c r="UY51" s="342" t="s">
        <v>35</v>
      </c>
      <c r="UZ51" s="342" t="s">
        <v>35</v>
      </c>
      <c r="VA51" s="342" t="s">
        <v>35</v>
      </c>
      <c r="VB51" s="342" t="s">
        <v>35</v>
      </c>
      <c r="VC51" s="342" t="s">
        <v>35</v>
      </c>
      <c r="VD51" s="342" t="s">
        <v>35</v>
      </c>
      <c r="VE51" s="342" t="s">
        <v>35</v>
      </c>
      <c r="VF51" s="342" t="s">
        <v>35</v>
      </c>
      <c r="VG51" s="342" t="s">
        <v>35</v>
      </c>
      <c r="VH51" s="342" t="s">
        <v>35</v>
      </c>
      <c r="VI51" s="342" t="s">
        <v>35</v>
      </c>
      <c r="VJ51" s="342" t="s">
        <v>35</v>
      </c>
      <c r="VK51" s="342" t="s">
        <v>35</v>
      </c>
      <c r="VL51" s="342" t="s">
        <v>35</v>
      </c>
      <c r="VM51" s="342" t="s">
        <v>35</v>
      </c>
      <c r="VN51" s="342" t="s">
        <v>35</v>
      </c>
      <c r="VO51" s="342" t="s">
        <v>35</v>
      </c>
      <c r="VP51" s="342" t="s">
        <v>35</v>
      </c>
      <c r="VQ51" s="342" t="s">
        <v>35</v>
      </c>
      <c r="VR51" s="342" t="s">
        <v>35</v>
      </c>
      <c r="VS51" s="342" t="s">
        <v>35</v>
      </c>
      <c r="VT51" s="342" t="s">
        <v>35</v>
      </c>
      <c r="VU51" s="342" t="s">
        <v>35</v>
      </c>
      <c r="VV51" s="342" t="s">
        <v>35</v>
      </c>
      <c r="VW51" s="342" t="s">
        <v>35</v>
      </c>
      <c r="VX51" s="342" t="s">
        <v>35</v>
      </c>
      <c r="VY51" s="342" t="s">
        <v>35</v>
      </c>
      <c r="VZ51" s="342" t="s">
        <v>35</v>
      </c>
      <c r="WA51" s="342" t="s">
        <v>35</v>
      </c>
      <c r="WB51" s="342" t="s">
        <v>35</v>
      </c>
      <c r="WC51" s="342" t="s">
        <v>35</v>
      </c>
      <c r="WD51" s="342" t="s">
        <v>35</v>
      </c>
      <c r="WE51" s="342" t="s">
        <v>35</v>
      </c>
      <c r="WF51" s="342" t="s">
        <v>35</v>
      </c>
      <c r="WG51" s="342" t="s">
        <v>35</v>
      </c>
      <c r="WH51" s="342" t="s">
        <v>35</v>
      </c>
      <c r="WI51" s="342" t="s">
        <v>35</v>
      </c>
      <c r="WJ51" s="342" t="s">
        <v>35</v>
      </c>
      <c r="WK51" s="342" t="s">
        <v>35</v>
      </c>
      <c r="WL51" s="342" t="s">
        <v>35</v>
      </c>
      <c r="WM51" s="342" t="s">
        <v>35</v>
      </c>
      <c r="WN51" s="342" t="s">
        <v>35</v>
      </c>
      <c r="WO51" s="342" t="s">
        <v>35</v>
      </c>
      <c r="WP51" s="342" t="s">
        <v>35</v>
      </c>
      <c r="WQ51" s="342" t="s">
        <v>35</v>
      </c>
      <c r="WR51" s="342" t="s">
        <v>35</v>
      </c>
      <c r="WS51" s="342" t="s">
        <v>35</v>
      </c>
      <c r="WT51" s="342" t="s">
        <v>35</v>
      </c>
      <c r="WU51" s="342" t="s">
        <v>35</v>
      </c>
      <c r="WV51" s="342" t="s">
        <v>35</v>
      </c>
      <c r="WW51" s="342" t="s">
        <v>35</v>
      </c>
      <c r="WX51" s="342" t="s">
        <v>35</v>
      </c>
      <c r="WY51" s="342" t="s">
        <v>35</v>
      </c>
      <c r="WZ51" s="342" t="s">
        <v>35</v>
      </c>
      <c r="XA51" s="342" t="s">
        <v>35</v>
      </c>
      <c r="XB51" s="342" t="s">
        <v>35</v>
      </c>
      <c r="XC51" s="342" t="s">
        <v>35</v>
      </c>
      <c r="XD51" s="342" t="s">
        <v>35</v>
      </c>
      <c r="XE51" s="342" t="s">
        <v>35</v>
      </c>
      <c r="XF51" s="342" t="s">
        <v>35</v>
      </c>
      <c r="XG51" s="342" t="s">
        <v>35</v>
      </c>
      <c r="XH51" s="342" t="s">
        <v>35</v>
      </c>
      <c r="XI51" s="342" t="s">
        <v>35</v>
      </c>
      <c r="XJ51" s="342" t="s">
        <v>35</v>
      </c>
      <c r="XK51" s="342" t="s">
        <v>35</v>
      </c>
      <c r="XL51" s="342" t="s">
        <v>35</v>
      </c>
      <c r="XM51" s="342" t="s">
        <v>35</v>
      </c>
      <c r="XN51" s="342" t="s">
        <v>35</v>
      </c>
      <c r="XO51" s="342" t="s">
        <v>35</v>
      </c>
      <c r="XP51" s="342" t="s">
        <v>35</v>
      </c>
      <c r="XQ51" s="342" t="s">
        <v>35</v>
      </c>
      <c r="XR51" s="342" t="s">
        <v>35</v>
      </c>
      <c r="XS51" s="342" t="s">
        <v>35</v>
      </c>
      <c r="XT51" s="342" t="s">
        <v>35</v>
      </c>
      <c r="XU51" s="342" t="s">
        <v>35</v>
      </c>
      <c r="XV51" s="342" t="s">
        <v>35</v>
      </c>
      <c r="XW51" s="342" t="s">
        <v>35</v>
      </c>
      <c r="XX51" s="342" t="s">
        <v>35</v>
      </c>
      <c r="XY51" s="342" t="s">
        <v>35</v>
      </c>
      <c r="XZ51" s="342" t="s">
        <v>35</v>
      </c>
      <c r="YA51" s="342" t="s">
        <v>35</v>
      </c>
      <c r="YB51" s="342" t="s">
        <v>35</v>
      </c>
      <c r="YC51" s="342" t="s">
        <v>35</v>
      </c>
      <c r="YD51" s="342" t="s">
        <v>35</v>
      </c>
      <c r="YE51" s="342" t="s">
        <v>35</v>
      </c>
      <c r="YF51" s="342" t="s">
        <v>35</v>
      </c>
      <c r="YG51" s="342" t="s">
        <v>35</v>
      </c>
      <c r="YH51" s="342" t="s">
        <v>35</v>
      </c>
      <c r="YI51" s="342" t="s">
        <v>35</v>
      </c>
      <c r="YJ51" s="342" t="s">
        <v>35</v>
      </c>
      <c r="YK51" s="342" t="s">
        <v>35</v>
      </c>
      <c r="YL51" s="342" t="s">
        <v>35</v>
      </c>
      <c r="YM51" s="342" t="s">
        <v>35</v>
      </c>
      <c r="YN51" s="342" t="s">
        <v>35</v>
      </c>
      <c r="YO51" s="342" t="s">
        <v>35</v>
      </c>
      <c r="YP51" s="342" t="s">
        <v>35</v>
      </c>
      <c r="YQ51" s="342" t="s">
        <v>35</v>
      </c>
      <c r="YR51" s="342" t="s">
        <v>35</v>
      </c>
      <c r="YS51" s="342" t="s">
        <v>35</v>
      </c>
      <c r="YT51" s="342" t="s">
        <v>35</v>
      </c>
      <c r="YU51" s="342" t="s">
        <v>35</v>
      </c>
      <c r="YV51" s="342" t="s">
        <v>35</v>
      </c>
      <c r="YW51" s="342" t="s">
        <v>35</v>
      </c>
      <c r="YX51" s="342" t="s">
        <v>35</v>
      </c>
      <c r="YY51" s="342" t="s">
        <v>35</v>
      </c>
      <c r="YZ51" s="342" t="s">
        <v>35</v>
      </c>
      <c r="ZA51" s="342" t="s">
        <v>35</v>
      </c>
      <c r="ZB51" s="342" t="s">
        <v>35</v>
      </c>
      <c r="ZC51" s="342" t="s">
        <v>35</v>
      </c>
      <c r="ZD51" s="342" t="s">
        <v>35</v>
      </c>
      <c r="ZE51" s="342" t="s">
        <v>35</v>
      </c>
      <c r="ZF51" s="342" t="s">
        <v>35</v>
      </c>
      <c r="ZG51" s="342" t="s">
        <v>35</v>
      </c>
      <c r="ZH51" s="342" t="s">
        <v>35</v>
      </c>
      <c r="ZI51" s="342" t="s">
        <v>35</v>
      </c>
      <c r="ZJ51" s="342" t="s">
        <v>35</v>
      </c>
      <c r="ZK51" s="342" t="s">
        <v>35</v>
      </c>
      <c r="ZL51" s="342" t="s">
        <v>35</v>
      </c>
      <c r="ZM51" s="342" t="s">
        <v>35</v>
      </c>
      <c r="ZN51" s="342" t="s">
        <v>35</v>
      </c>
      <c r="ZO51" s="342" t="s">
        <v>35</v>
      </c>
      <c r="ZP51" s="342" t="s">
        <v>35</v>
      </c>
      <c r="ZQ51" s="342" t="s">
        <v>35</v>
      </c>
      <c r="ZR51" s="342" t="s">
        <v>35</v>
      </c>
      <c r="ZS51" s="342" t="s">
        <v>35</v>
      </c>
      <c r="ZT51" s="342" t="s">
        <v>35</v>
      </c>
      <c r="ZU51" s="342" t="s">
        <v>35</v>
      </c>
      <c r="ZV51" s="342" t="s">
        <v>35</v>
      </c>
      <c r="ZW51" s="342" t="s">
        <v>35</v>
      </c>
      <c r="ZX51" s="342" t="s">
        <v>35</v>
      </c>
      <c r="ZY51" s="342" t="s">
        <v>35</v>
      </c>
      <c r="ZZ51" s="342" t="s">
        <v>35</v>
      </c>
      <c r="AAA51" s="342" t="s">
        <v>35</v>
      </c>
      <c r="AAB51" s="342" t="s">
        <v>35</v>
      </c>
      <c r="AAC51" s="342" t="s">
        <v>35</v>
      </c>
      <c r="AAD51" s="342" t="s">
        <v>35</v>
      </c>
      <c r="AAE51" s="342" t="s">
        <v>35</v>
      </c>
      <c r="AAF51" s="342" t="s">
        <v>35</v>
      </c>
      <c r="AAG51" s="342" t="s">
        <v>35</v>
      </c>
      <c r="AAH51" s="342" t="s">
        <v>35</v>
      </c>
      <c r="AAI51" s="342" t="s">
        <v>35</v>
      </c>
      <c r="AAJ51" s="342" t="s">
        <v>35</v>
      </c>
      <c r="AAK51" s="342" t="s">
        <v>35</v>
      </c>
      <c r="AAL51" s="342" t="s">
        <v>35</v>
      </c>
      <c r="AAM51" s="342" t="s">
        <v>35</v>
      </c>
      <c r="AAN51" s="342" t="s">
        <v>35</v>
      </c>
      <c r="AAO51" s="342" t="s">
        <v>35</v>
      </c>
      <c r="AAP51" s="342" t="s">
        <v>35</v>
      </c>
      <c r="AAQ51" s="342" t="s">
        <v>35</v>
      </c>
      <c r="AAR51" s="342" t="s">
        <v>35</v>
      </c>
      <c r="AAS51" s="342" t="s">
        <v>35</v>
      </c>
      <c r="AAT51" s="342" t="s">
        <v>35</v>
      </c>
      <c r="AAU51" s="342" t="s">
        <v>35</v>
      </c>
      <c r="AAV51" s="342" t="s">
        <v>35</v>
      </c>
      <c r="AAW51" s="342" t="s">
        <v>35</v>
      </c>
      <c r="AAX51" s="342" t="s">
        <v>35</v>
      </c>
      <c r="AAY51" s="342" t="s">
        <v>35</v>
      </c>
      <c r="AAZ51" s="342" t="s">
        <v>35</v>
      </c>
      <c r="ABA51" s="342" t="s">
        <v>35</v>
      </c>
      <c r="ABB51" s="342" t="s">
        <v>35</v>
      </c>
      <c r="ABC51" s="342" t="s">
        <v>35</v>
      </c>
      <c r="ABD51" s="342" t="s">
        <v>35</v>
      </c>
      <c r="ABE51" s="342" t="s">
        <v>35</v>
      </c>
      <c r="ABF51" s="342" t="s">
        <v>35</v>
      </c>
      <c r="ABG51" s="342" t="s">
        <v>35</v>
      </c>
      <c r="ABH51" s="342" t="s">
        <v>35</v>
      </c>
      <c r="ABI51" s="342" t="s">
        <v>35</v>
      </c>
      <c r="ABJ51" s="342" t="s">
        <v>35</v>
      </c>
      <c r="ABK51" s="342" t="s">
        <v>35</v>
      </c>
      <c r="ABL51" s="342" t="s">
        <v>35</v>
      </c>
      <c r="ABM51" s="342" t="s">
        <v>35</v>
      </c>
      <c r="ABN51" s="342" t="s">
        <v>35</v>
      </c>
      <c r="ABO51" s="342" t="s">
        <v>35</v>
      </c>
      <c r="ABP51" s="342" t="s">
        <v>35</v>
      </c>
      <c r="ABQ51" s="342" t="s">
        <v>35</v>
      </c>
      <c r="ABR51" s="342" t="s">
        <v>35</v>
      </c>
      <c r="ABS51" s="342" t="s">
        <v>35</v>
      </c>
      <c r="ABT51" s="342" t="s">
        <v>35</v>
      </c>
      <c r="ABU51" s="342" t="s">
        <v>35</v>
      </c>
      <c r="ABV51" s="342" t="s">
        <v>35</v>
      </c>
      <c r="ABW51" s="342" t="s">
        <v>35</v>
      </c>
      <c r="ABX51" s="342" t="s">
        <v>35</v>
      </c>
      <c r="ABY51" s="342" t="s">
        <v>35</v>
      </c>
      <c r="ABZ51" s="342" t="s">
        <v>35</v>
      </c>
      <c r="ACA51" s="342" t="s">
        <v>35</v>
      </c>
      <c r="ACB51" s="342" t="s">
        <v>35</v>
      </c>
      <c r="ACC51" s="342" t="s">
        <v>35</v>
      </c>
      <c r="ACD51" s="342" t="s">
        <v>35</v>
      </c>
      <c r="ACE51" s="342" t="s">
        <v>35</v>
      </c>
      <c r="ACF51" s="342" t="s">
        <v>35</v>
      </c>
      <c r="ACG51" s="342" t="s">
        <v>35</v>
      </c>
      <c r="ACH51" s="342" t="s">
        <v>35</v>
      </c>
      <c r="ACI51" s="342" t="s">
        <v>35</v>
      </c>
      <c r="ACJ51" s="342" t="s">
        <v>35</v>
      </c>
      <c r="ACK51" s="342" t="s">
        <v>35</v>
      </c>
      <c r="ACL51" s="342" t="s">
        <v>35</v>
      </c>
      <c r="ACM51" s="342" t="s">
        <v>35</v>
      </c>
      <c r="ACN51" s="342" t="s">
        <v>35</v>
      </c>
      <c r="ACO51" s="342" t="s">
        <v>35</v>
      </c>
      <c r="ACP51" s="342" t="s">
        <v>35</v>
      </c>
      <c r="ACQ51" s="342" t="s">
        <v>35</v>
      </c>
      <c r="ACR51" s="342" t="s">
        <v>35</v>
      </c>
      <c r="ACS51" s="342" t="s">
        <v>35</v>
      </c>
      <c r="ACT51" s="342" t="s">
        <v>35</v>
      </c>
      <c r="ACU51" s="342" t="s">
        <v>35</v>
      </c>
      <c r="ACV51" s="342" t="s">
        <v>35</v>
      </c>
      <c r="ACW51" s="342" t="s">
        <v>35</v>
      </c>
      <c r="ACX51" s="342" t="s">
        <v>35</v>
      </c>
      <c r="ACY51" s="342" t="s">
        <v>35</v>
      </c>
      <c r="ACZ51" s="342" t="s">
        <v>35</v>
      </c>
      <c r="ADA51" s="342" t="s">
        <v>35</v>
      </c>
      <c r="ADB51" s="342" t="s">
        <v>35</v>
      </c>
      <c r="ADC51" s="342" t="s">
        <v>35</v>
      </c>
      <c r="ADD51" s="342" t="s">
        <v>35</v>
      </c>
      <c r="ADE51" s="342" t="s">
        <v>35</v>
      </c>
      <c r="ADF51" s="342" t="s">
        <v>35</v>
      </c>
      <c r="ADG51" s="342" t="s">
        <v>35</v>
      </c>
      <c r="ADH51" s="342" t="s">
        <v>35</v>
      </c>
      <c r="ADI51" s="342" t="s">
        <v>35</v>
      </c>
      <c r="ADJ51" s="342" t="s">
        <v>35</v>
      </c>
      <c r="ADK51" s="342" t="s">
        <v>35</v>
      </c>
      <c r="ADL51" s="342" t="s">
        <v>35</v>
      </c>
      <c r="ADM51" s="342" t="s">
        <v>35</v>
      </c>
      <c r="ADN51" s="342" t="s">
        <v>35</v>
      </c>
      <c r="ADO51" s="342" t="s">
        <v>35</v>
      </c>
      <c r="ADP51" s="342" t="s">
        <v>35</v>
      </c>
      <c r="ADQ51" s="342" t="s">
        <v>35</v>
      </c>
      <c r="ADR51" s="342" t="s">
        <v>35</v>
      </c>
      <c r="ADS51" s="342" t="s">
        <v>35</v>
      </c>
      <c r="ADT51" s="342" t="s">
        <v>35</v>
      </c>
      <c r="ADU51" s="342" t="s">
        <v>35</v>
      </c>
      <c r="ADV51" s="342" t="s">
        <v>35</v>
      </c>
      <c r="ADW51" s="342" t="s">
        <v>35</v>
      </c>
      <c r="ADX51" s="342" t="s">
        <v>35</v>
      </c>
      <c r="ADY51" s="342" t="s">
        <v>35</v>
      </c>
      <c r="ADZ51" s="342" t="s">
        <v>35</v>
      </c>
      <c r="AEA51" s="342" t="s">
        <v>35</v>
      </c>
      <c r="AEB51" s="342" t="s">
        <v>35</v>
      </c>
      <c r="AEC51" s="342" t="s">
        <v>35</v>
      </c>
      <c r="AED51" s="342" t="s">
        <v>35</v>
      </c>
      <c r="AEE51" s="342" t="s">
        <v>35</v>
      </c>
      <c r="AEF51" s="342" t="s">
        <v>35</v>
      </c>
      <c r="AEG51" s="342" t="s">
        <v>35</v>
      </c>
      <c r="AEH51" s="342" t="s">
        <v>35</v>
      </c>
      <c r="AEI51" s="342" t="s">
        <v>35</v>
      </c>
      <c r="AEJ51" s="342" t="s">
        <v>35</v>
      </c>
      <c r="AEK51" s="342" t="s">
        <v>35</v>
      </c>
      <c r="AEL51" s="342" t="s">
        <v>35</v>
      </c>
      <c r="AEM51" s="342" t="s">
        <v>35</v>
      </c>
      <c r="AEN51" s="342" t="s">
        <v>35</v>
      </c>
      <c r="AEO51" s="342" t="s">
        <v>35</v>
      </c>
      <c r="AEP51" s="342" t="s">
        <v>35</v>
      </c>
      <c r="AEQ51" s="342" t="s">
        <v>35</v>
      </c>
      <c r="AER51" s="342" t="s">
        <v>35</v>
      </c>
      <c r="AES51" s="342" t="s">
        <v>35</v>
      </c>
      <c r="AET51" s="342" t="s">
        <v>35</v>
      </c>
      <c r="AEU51" s="342" t="s">
        <v>35</v>
      </c>
      <c r="AEV51" s="342" t="s">
        <v>35</v>
      </c>
      <c r="AEW51" s="342" t="s">
        <v>35</v>
      </c>
      <c r="AEX51" s="342" t="s">
        <v>35</v>
      </c>
      <c r="AEY51" s="342" t="s">
        <v>35</v>
      </c>
      <c r="AEZ51" s="342" t="s">
        <v>35</v>
      </c>
      <c r="AFA51" s="342" t="s">
        <v>35</v>
      </c>
      <c r="AFB51" s="342" t="s">
        <v>35</v>
      </c>
      <c r="AFC51" s="342" t="s">
        <v>35</v>
      </c>
      <c r="AFD51" s="342" t="s">
        <v>35</v>
      </c>
      <c r="AFE51" s="342" t="s">
        <v>35</v>
      </c>
      <c r="AFF51" s="342" t="s">
        <v>35</v>
      </c>
      <c r="AFG51" s="342" t="s">
        <v>35</v>
      </c>
      <c r="AFH51" s="342" t="s">
        <v>35</v>
      </c>
      <c r="AFI51" s="342" t="s">
        <v>35</v>
      </c>
      <c r="AFJ51" s="342" t="s">
        <v>35</v>
      </c>
      <c r="AFK51" s="342" t="s">
        <v>35</v>
      </c>
      <c r="AFL51" s="342" t="s">
        <v>35</v>
      </c>
      <c r="AFM51" s="342" t="s">
        <v>35</v>
      </c>
      <c r="AFN51" s="342" t="s">
        <v>35</v>
      </c>
      <c r="AFO51" s="342" t="s">
        <v>35</v>
      </c>
      <c r="AFP51" s="342" t="s">
        <v>35</v>
      </c>
      <c r="AFQ51" s="342" t="s">
        <v>35</v>
      </c>
      <c r="AFR51" s="342" t="s">
        <v>35</v>
      </c>
      <c r="AFS51" s="342" t="s">
        <v>35</v>
      </c>
      <c r="AFT51" s="342" t="s">
        <v>35</v>
      </c>
      <c r="AFU51" s="342" t="s">
        <v>35</v>
      </c>
      <c r="AFV51" s="342" t="s">
        <v>35</v>
      </c>
      <c r="AFW51" s="342" t="s">
        <v>35</v>
      </c>
      <c r="AFX51" s="342" t="s">
        <v>35</v>
      </c>
      <c r="AFY51" s="342" t="s">
        <v>35</v>
      </c>
      <c r="AFZ51" s="342" t="s">
        <v>35</v>
      </c>
      <c r="AGA51" s="342" t="s">
        <v>35</v>
      </c>
      <c r="AGB51" s="342" t="s">
        <v>35</v>
      </c>
      <c r="AGC51" s="342" t="s">
        <v>35</v>
      </c>
      <c r="AGD51" s="342" t="s">
        <v>35</v>
      </c>
      <c r="AGE51" s="342" t="s">
        <v>35</v>
      </c>
      <c r="AGF51" s="342" t="s">
        <v>35</v>
      </c>
      <c r="AGG51" s="342" t="s">
        <v>35</v>
      </c>
      <c r="AGH51" s="342" t="s">
        <v>35</v>
      </c>
      <c r="AGI51" s="342" t="s">
        <v>35</v>
      </c>
      <c r="AGJ51" s="342" t="s">
        <v>35</v>
      </c>
      <c r="AGK51" s="342" t="s">
        <v>35</v>
      </c>
      <c r="AGL51" s="342" t="s">
        <v>35</v>
      </c>
      <c r="AGM51" s="342" t="s">
        <v>35</v>
      </c>
      <c r="AGN51" s="342" t="s">
        <v>35</v>
      </c>
      <c r="AGO51" s="342" t="s">
        <v>35</v>
      </c>
      <c r="AGP51" s="342" t="s">
        <v>35</v>
      </c>
      <c r="AGQ51" s="342" t="s">
        <v>35</v>
      </c>
      <c r="AGR51" s="342" t="s">
        <v>35</v>
      </c>
      <c r="AGS51" s="342" t="s">
        <v>35</v>
      </c>
      <c r="AGT51" s="342" t="s">
        <v>35</v>
      </c>
      <c r="AGU51" s="342" t="s">
        <v>35</v>
      </c>
      <c r="AGV51" s="342" t="s">
        <v>35</v>
      </c>
      <c r="AGW51" s="342" t="s">
        <v>35</v>
      </c>
      <c r="AGX51" s="342" t="s">
        <v>35</v>
      </c>
      <c r="AGY51" s="342" t="s">
        <v>35</v>
      </c>
      <c r="AGZ51" s="342" t="s">
        <v>35</v>
      </c>
      <c r="AHA51" s="342" t="s">
        <v>35</v>
      </c>
      <c r="AHB51" s="342" t="s">
        <v>35</v>
      </c>
      <c r="AHC51" s="342" t="s">
        <v>35</v>
      </c>
      <c r="AHD51" s="342" t="s">
        <v>35</v>
      </c>
      <c r="AHE51" s="342" t="s">
        <v>35</v>
      </c>
      <c r="AHF51" s="342" t="s">
        <v>35</v>
      </c>
      <c r="AHG51" s="342" t="s">
        <v>35</v>
      </c>
      <c r="AHH51" s="342" t="s">
        <v>35</v>
      </c>
      <c r="AHI51" s="342" t="s">
        <v>35</v>
      </c>
      <c r="AHJ51" s="342" t="s">
        <v>35</v>
      </c>
      <c r="AHK51" s="342" t="s">
        <v>35</v>
      </c>
      <c r="AHL51" s="342" t="s">
        <v>35</v>
      </c>
      <c r="AHM51" s="342" t="s">
        <v>35</v>
      </c>
      <c r="AHN51" s="342" t="s">
        <v>35</v>
      </c>
      <c r="AHO51" s="342" t="s">
        <v>35</v>
      </c>
      <c r="AHP51" s="342" t="s">
        <v>35</v>
      </c>
      <c r="AHQ51" s="342" t="s">
        <v>35</v>
      </c>
      <c r="AHR51" s="342" t="s">
        <v>35</v>
      </c>
      <c r="AHS51" s="342" t="s">
        <v>35</v>
      </c>
      <c r="AHT51" s="342" t="s">
        <v>35</v>
      </c>
      <c r="AHU51" s="342" t="s">
        <v>35</v>
      </c>
      <c r="AHV51" s="342" t="s">
        <v>35</v>
      </c>
      <c r="AHW51" s="342" t="s">
        <v>35</v>
      </c>
      <c r="AHX51" s="342" t="s">
        <v>35</v>
      </c>
      <c r="AHY51" s="342" t="s">
        <v>35</v>
      </c>
      <c r="AHZ51" s="342" t="s">
        <v>35</v>
      </c>
      <c r="AIA51" s="342" t="s">
        <v>35</v>
      </c>
      <c r="AIB51" s="342" t="s">
        <v>35</v>
      </c>
      <c r="AIC51" s="342" t="s">
        <v>35</v>
      </c>
      <c r="AID51" s="342" t="s">
        <v>35</v>
      </c>
      <c r="AIE51" s="342" t="s">
        <v>35</v>
      </c>
      <c r="AIF51" s="342" t="s">
        <v>35</v>
      </c>
      <c r="AIG51" s="342" t="s">
        <v>35</v>
      </c>
      <c r="AIH51" s="342" t="s">
        <v>35</v>
      </c>
      <c r="AII51" s="342" t="s">
        <v>35</v>
      </c>
      <c r="AIJ51" s="342" t="s">
        <v>35</v>
      </c>
      <c r="AIK51" s="342" t="s">
        <v>35</v>
      </c>
      <c r="AIL51" s="342" t="s">
        <v>35</v>
      </c>
      <c r="AIM51" s="342" t="s">
        <v>35</v>
      </c>
      <c r="AIN51" s="342" t="s">
        <v>35</v>
      </c>
      <c r="AIO51" s="342" t="s">
        <v>35</v>
      </c>
      <c r="AIP51" s="342" t="s">
        <v>35</v>
      </c>
      <c r="AIQ51" s="342" t="s">
        <v>35</v>
      </c>
      <c r="AIR51" s="342" t="s">
        <v>35</v>
      </c>
      <c r="AIS51" s="342" t="s">
        <v>35</v>
      </c>
      <c r="AIT51" s="342" t="s">
        <v>35</v>
      </c>
      <c r="AIU51" s="342" t="s">
        <v>35</v>
      </c>
      <c r="AIV51" s="342" t="s">
        <v>35</v>
      </c>
      <c r="AIW51" s="342" t="s">
        <v>35</v>
      </c>
      <c r="AIX51" s="342" t="s">
        <v>35</v>
      </c>
      <c r="AIY51" s="342" t="s">
        <v>35</v>
      </c>
      <c r="AIZ51" s="342" t="s">
        <v>35</v>
      </c>
      <c r="AJA51" s="342" t="s">
        <v>35</v>
      </c>
      <c r="AJB51" s="342" t="s">
        <v>35</v>
      </c>
      <c r="AJC51" s="342" t="s">
        <v>35</v>
      </c>
      <c r="AJD51" s="342" t="s">
        <v>35</v>
      </c>
      <c r="AJE51" s="342" t="s">
        <v>35</v>
      </c>
      <c r="AJF51" s="342" t="s">
        <v>35</v>
      </c>
      <c r="AJG51" s="342" t="s">
        <v>35</v>
      </c>
      <c r="AJH51" s="342" t="s">
        <v>35</v>
      </c>
      <c r="AJI51" s="342" t="s">
        <v>35</v>
      </c>
      <c r="AJJ51" s="342" t="s">
        <v>35</v>
      </c>
      <c r="AJK51" s="342" t="s">
        <v>35</v>
      </c>
      <c r="AJL51" s="342" t="s">
        <v>35</v>
      </c>
      <c r="AJM51" s="342" t="s">
        <v>35</v>
      </c>
      <c r="AJN51" s="342" t="s">
        <v>35</v>
      </c>
      <c r="AJO51" s="342" t="s">
        <v>35</v>
      </c>
      <c r="AJP51" s="342" t="s">
        <v>35</v>
      </c>
      <c r="AJQ51" s="342" t="s">
        <v>35</v>
      </c>
      <c r="AJR51" s="342" t="s">
        <v>35</v>
      </c>
      <c r="AJS51" s="342" t="s">
        <v>35</v>
      </c>
      <c r="AJT51" s="342" t="s">
        <v>35</v>
      </c>
      <c r="AJU51" s="342" t="s">
        <v>35</v>
      </c>
      <c r="AJV51" s="342" t="s">
        <v>35</v>
      </c>
      <c r="AJW51" s="342" t="s">
        <v>35</v>
      </c>
      <c r="AJX51" s="342" t="s">
        <v>35</v>
      </c>
      <c r="AJY51" s="342" t="s">
        <v>35</v>
      </c>
      <c r="AJZ51" s="342" t="s">
        <v>35</v>
      </c>
      <c r="AKA51" s="342" t="s">
        <v>35</v>
      </c>
      <c r="AKB51" s="342" t="s">
        <v>35</v>
      </c>
      <c r="AKC51" s="342" t="s">
        <v>35</v>
      </c>
      <c r="AKD51" s="342" t="s">
        <v>35</v>
      </c>
      <c r="AKE51" s="342" t="s">
        <v>35</v>
      </c>
      <c r="AKF51" s="342" t="s">
        <v>35</v>
      </c>
      <c r="AKG51" s="342" t="s">
        <v>35</v>
      </c>
      <c r="AKH51" s="342" t="s">
        <v>35</v>
      </c>
      <c r="AKI51" s="342" t="s">
        <v>35</v>
      </c>
      <c r="AKJ51" s="342" t="s">
        <v>35</v>
      </c>
      <c r="AKK51" s="342" t="s">
        <v>35</v>
      </c>
      <c r="AKL51" s="342" t="s">
        <v>35</v>
      </c>
      <c r="AKM51" s="342" t="s">
        <v>35</v>
      </c>
      <c r="AKN51" s="342" t="s">
        <v>35</v>
      </c>
      <c r="AKO51" s="342" t="s">
        <v>35</v>
      </c>
      <c r="AKP51" s="342" t="s">
        <v>35</v>
      </c>
      <c r="AKQ51" s="342" t="s">
        <v>35</v>
      </c>
      <c r="AKR51" s="342" t="s">
        <v>35</v>
      </c>
      <c r="AKS51" s="342" t="s">
        <v>35</v>
      </c>
      <c r="AKT51" s="342" t="s">
        <v>35</v>
      </c>
      <c r="AKU51" s="342" t="s">
        <v>35</v>
      </c>
      <c r="AKV51" s="342" t="s">
        <v>35</v>
      </c>
      <c r="AKW51" s="342" t="s">
        <v>35</v>
      </c>
      <c r="AKX51" s="342" t="s">
        <v>35</v>
      </c>
      <c r="AKY51" s="342" t="s">
        <v>35</v>
      </c>
      <c r="AKZ51" s="342" t="s">
        <v>35</v>
      </c>
      <c r="ALA51" s="342" t="s">
        <v>35</v>
      </c>
      <c r="ALB51" s="342" t="s">
        <v>35</v>
      </c>
      <c r="ALC51" s="342" t="s">
        <v>35</v>
      </c>
      <c r="ALD51" s="342" t="s">
        <v>35</v>
      </c>
      <c r="ALE51" s="342" t="s">
        <v>35</v>
      </c>
      <c r="ALF51" s="342" t="s">
        <v>35</v>
      </c>
      <c r="ALG51" s="342" t="s">
        <v>35</v>
      </c>
      <c r="ALH51" s="342" t="s">
        <v>35</v>
      </c>
      <c r="ALI51" s="342" t="s">
        <v>35</v>
      </c>
      <c r="ALJ51" s="342" t="s">
        <v>35</v>
      </c>
      <c r="ALK51" s="342" t="s">
        <v>35</v>
      </c>
      <c r="ALL51" s="342" t="s">
        <v>35</v>
      </c>
      <c r="ALM51" s="342" t="s">
        <v>35</v>
      </c>
      <c r="ALN51" s="342" t="s">
        <v>35</v>
      </c>
      <c r="ALO51" s="342" t="s">
        <v>35</v>
      </c>
      <c r="ALP51" s="342" t="s">
        <v>35</v>
      </c>
      <c r="ALQ51" s="342" t="s">
        <v>35</v>
      </c>
      <c r="ALR51" s="342" t="s">
        <v>35</v>
      </c>
      <c r="ALS51" s="342" t="s">
        <v>35</v>
      </c>
      <c r="ALT51" s="342" t="s">
        <v>35</v>
      </c>
      <c r="ALU51" s="342" t="s">
        <v>35</v>
      </c>
      <c r="ALV51" s="342" t="s">
        <v>35</v>
      </c>
      <c r="ALW51" s="342" t="s">
        <v>35</v>
      </c>
      <c r="ALX51" s="342" t="s">
        <v>35</v>
      </c>
      <c r="ALY51" s="342" t="s">
        <v>35</v>
      </c>
      <c r="ALZ51" s="342" t="s">
        <v>35</v>
      </c>
      <c r="AMA51" s="342" t="s">
        <v>35</v>
      </c>
      <c r="AMB51" s="342" t="s">
        <v>35</v>
      </c>
      <c r="AMC51" s="342" t="s">
        <v>35</v>
      </c>
      <c r="AMD51" s="342" t="s">
        <v>35</v>
      </c>
      <c r="AME51" s="342" t="s">
        <v>35</v>
      </c>
      <c r="AMF51" s="342" t="s">
        <v>35</v>
      </c>
      <c r="AMG51" s="342" t="s">
        <v>35</v>
      </c>
      <c r="AMH51" s="342" t="s">
        <v>35</v>
      </c>
      <c r="AMI51" s="342" t="s">
        <v>35</v>
      </c>
      <c r="AMJ51" s="342" t="s">
        <v>35</v>
      </c>
      <c r="AMK51" s="342" t="s">
        <v>35</v>
      </c>
      <c r="AML51" s="342" t="s">
        <v>35</v>
      </c>
      <c r="AMM51" s="342" t="s">
        <v>35</v>
      </c>
      <c r="AMN51" s="342" t="s">
        <v>35</v>
      </c>
      <c r="AMO51" s="342" t="s">
        <v>35</v>
      </c>
      <c r="AMP51" s="342" t="s">
        <v>35</v>
      </c>
      <c r="AMQ51" s="342" t="s">
        <v>35</v>
      </c>
      <c r="AMR51" s="342" t="s">
        <v>35</v>
      </c>
      <c r="AMS51" s="342" t="s">
        <v>35</v>
      </c>
      <c r="AMT51" s="342" t="s">
        <v>35</v>
      </c>
      <c r="AMU51" s="342" t="s">
        <v>35</v>
      </c>
      <c r="AMV51" s="342" t="s">
        <v>35</v>
      </c>
      <c r="AMW51" s="342" t="s">
        <v>35</v>
      </c>
      <c r="AMX51" s="342" t="s">
        <v>35</v>
      </c>
      <c r="AMY51" s="342" t="s">
        <v>35</v>
      </c>
      <c r="AMZ51" s="342" t="s">
        <v>35</v>
      </c>
      <c r="ANA51" s="342" t="s">
        <v>35</v>
      </c>
      <c r="ANB51" s="342" t="s">
        <v>35</v>
      </c>
      <c r="ANC51" s="342" t="s">
        <v>35</v>
      </c>
      <c r="AND51" s="342" t="s">
        <v>35</v>
      </c>
      <c r="ANE51" s="342" t="s">
        <v>35</v>
      </c>
      <c r="ANF51" s="342" t="s">
        <v>35</v>
      </c>
      <c r="ANG51" s="342" t="s">
        <v>35</v>
      </c>
      <c r="ANH51" s="342" t="s">
        <v>35</v>
      </c>
      <c r="ANI51" s="342" t="s">
        <v>35</v>
      </c>
      <c r="ANJ51" s="342" t="s">
        <v>35</v>
      </c>
      <c r="ANK51" s="342" t="s">
        <v>35</v>
      </c>
      <c r="ANL51" s="342" t="s">
        <v>35</v>
      </c>
      <c r="ANM51" s="342" t="s">
        <v>35</v>
      </c>
      <c r="ANN51" s="342" t="s">
        <v>35</v>
      </c>
      <c r="ANO51" s="342" t="s">
        <v>35</v>
      </c>
      <c r="ANP51" s="342" t="s">
        <v>35</v>
      </c>
      <c r="ANQ51" s="342" t="s">
        <v>35</v>
      </c>
      <c r="ANR51" s="342" t="s">
        <v>35</v>
      </c>
      <c r="ANS51" s="342" t="s">
        <v>35</v>
      </c>
      <c r="ANT51" s="342" t="s">
        <v>35</v>
      </c>
      <c r="ANU51" s="342" t="s">
        <v>35</v>
      </c>
      <c r="ANV51" s="342" t="s">
        <v>35</v>
      </c>
      <c r="ANW51" s="342" t="s">
        <v>35</v>
      </c>
      <c r="ANX51" s="342" t="s">
        <v>35</v>
      </c>
      <c r="ANY51" s="342" t="s">
        <v>35</v>
      </c>
      <c r="ANZ51" s="342" t="s">
        <v>35</v>
      </c>
      <c r="AOA51" s="342" t="s">
        <v>35</v>
      </c>
      <c r="AOB51" s="342" t="s">
        <v>35</v>
      </c>
      <c r="AOC51" s="342" t="s">
        <v>35</v>
      </c>
      <c r="AOD51" s="342" t="s">
        <v>35</v>
      </c>
      <c r="AOE51" s="342" t="s">
        <v>35</v>
      </c>
      <c r="AOF51" s="342" t="s">
        <v>35</v>
      </c>
      <c r="AOG51" s="342" t="s">
        <v>35</v>
      </c>
      <c r="AOH51" s="342" t="s">
        <v>35</v>
      </c>
      <c r="AOI51" s="342" t="s">
        <v>35</v>
      </c>
      <c r="AOJ51" s="342" t="s">
        <v>35</v>
      </c>
      <c r="AOK51" s="342" t="s">
        <v>35</v>
      </c>
      <c r="AOL51" s="342" t="s">
        <v>35</v>
      </c>
      <c r="AOM51" s="342" t="s">
        <v>35</v>
      </c>
      <c r="AON51" s="342" t="s">
        <v>35</v>
      </c>
      <c r="AOO51" s="342" t="s">
        <v>35</v>
      </c>
      <c r="AOP51" s="342" t="s">
        <v>35</v>
      </c>
      <c r="AOQ51" s="342" t="s">
        <v>35</v>
      </c>
      <c r="AOR51" s="342" t="s">
        <v>35</v>
      </c>
      <c r="AOS51" s="342" t="s">
        <v>35</v>
      </c>
      <c r="AOT51" s="342" t="s">
        <v>35</v>
      </c>
      <c r="AOU51" s="342" t="s">
        <v>35</v>
      </c>
      <c r="AOV51" s="342" t="s">
        <v>35</v>
      </c>
      <c r="AOW51" s="342" t="s">
        <v>35</v>
      </c>
      <c r="AOX51" s="342" t="s">
        <v>35</v>
      </c>
      <c r="AOY51" s="342" t="s">
        <v>35</v>
      </c>
      <c r="AOZ51" s="342" t="s">
        <v>35</v>
      </c>
      <c r="APA51" s="342" t="s">
        <v>35</v>
      </c>
      <c r="APB51" s="342" t="s">
        <v>35</v>
      </c>
      <c r="APC51" s="342" t="s">
        <v>35</v>
      </c>
      <c r="APD51" s="342" t="s">
        <v>35</v>
      </c>
      <c r="APE51" s="342" t="s">
        <v>35</v>
      </c>
      <c r="APF51" s="342" t="s">
        <v>35</v>
      </c>
      <c r="APG51" s="342" t="s">
        <v>35</v>
      </c>
      <c r="APH51" s="342" t="s">
        <v>35</v>
      </c>
      <c r="API51" s="342" t="s">
        <v>35</v>
      </c>
      <c r="APJ51" s="342" t="s">
        <v>35</v>
      </c>
      <c r="APK51" s="342" t="s">
        <v>35</v>
      </c>
      <c r="APL51" s="342" t="s">
        <v>35</v>
      </c>
      <c r="APM51" s="342" t="s">
        <v>35</v>
      </c>
      <c r="APN51" s="342" t="s">
        <v>35</v>
      </c>
      <c r="APO51" s="342" t="s">
        <v>35</v>
      </c>
      <c r="APP51" s="342" t="s">
        <v>35</v>
      </c>
      <c r="APQ51" s="342" t="s">
        <v>35</v>
      </c>
      <c r="APR51" s="342" t="s">
        <v>35</v>
      </c>
      <c r="APS51" s="342" t="s">
        <v>35</v>
      </c>
      <c r="APT51" s="342" t="s">
        <v>35</v>
      </c>
      <c r="APU51" s="342" t="s">
        <v>35</v>
      </c>
      <c r="APV51" s="342" t="s">
        <v>35</v>
      </c>
      <c r="APW51" s="342" t="s">
        <v>35</v>
      </c>
      <c r="APX51" s="342" t="s">
        <v>35</v>
      </c>
      <c r="APY51" s="342" t="s">
        <v>35</v>
      </c>
      <c r="APZ51" s="342" t="s">
        <v>35</v>
      </c>
      <c r="AQA51" s="342" t="s">
        <v>35</v>
      </c>
      <c r="AQB51" s="342" t="s">
        <v>35</v>
      </c>
      <c r="AQC51" s="342" t="s">
        <v>35</v>
      </c>
      <c r="AQD51" s="342" t="s">
        <v>35</v>
      </c>
      <c r="AQE51" s="342" t="s">
        <v>35</v>
      </c>
      <c r="AQF51" s="342" t="s">
        <v>35</v>
      </c>
      <c r="AQG51" s="342" t="s">
        <v>35</v>
      </c>
      <c r="AQH51" s="342" t="s">
        <v>35</v>
      </c>
      <c r="AQI51" s="342" t="s">
        <v>35</v>
      </c>
      <c r="AQJ51" s="342" t="s">
        <v>35</v>
      </c>
      <c r="AQK51" s="342" t="s">
        <v>35</v>
      </c>
      <c r="AQL51" s="342" t="s">
        <v>35</v>
      </c>
      <c r="AQM51" s="342" t="s">
        <v>35</v>
      </c>
      <c r="AQN51" s="342" t="s">
        <v>35</v>
      </c>
      <c r="AQO51" s="342" t="s">
        <v>35</v>
      </c>
      <c r="AQP51" s="342" t="s">
        <v>35</v>
      </c>
      <c r="AQQ51" s="342" t="s">
        <v>35</v>
      </c>
      <c r="AQR51" s="342" t="s">
        <v>35</v>
      </c>
      <c r="AQS51" s="342" t="s">
        <v>35</v>
      </c>
      <c r="AQT51" s="342" t="s">
        <v>35</v>
      </c>
      <c r="AQU51" s="342" t="s">
        <v>35</v>
      </c>
      <c r="AQV51" s="342" t="s">
        <v>35</v>
      </c>
      <c r="AQW51" s="342" t="s">
        <v>35</v>
      </c>
      <c r="AQX51" s="342" t="s">
        <v>35</v>
      </c>
      <c r="AQY51" s="342" t="s">
        <v>35</v>
      </c>
      <c r="AQZ51" s="342" t="s">
        <v>35</v>
      </c>
      <c r="ARA51" s="342" t="s">
        <v>35</v>
      </c>
      <c r="ARB51" s="342" t="s">
        <v>35</v>
      </c>
      <c r="ARC51" s="342" t="s">
        <v>35</v>
      </c>
      <c r="ARD51" s="342" t="s">
        <v>35</v>
      </c>
      <c r="ARE51" s="342" t="s">
        <v>35</v>
      </c>
      <c r="ARF51" s="342" t="s">
        <v>35</v>
      </c>
      <c r="ARG51" s="342" t="s">
        <v>35</v>
      </c>
      <c r="ARH51" s="342" t="s">
        <v>35</v>
      </c>
      <c r="ARI51" s="342" t="s">
        <v>35</v>
      </c>
      <c r="ARJ51" s="342" t="s">
        <v>35</v>
      </c>
      <c r="ARK51" s="342" t="s">
        <v>35</v>
      </c>
      <c r="ARL51" s="342" t="s">
        <v>35</v>
      </c>
      <c r="ARM51" s="342" t="s">
        <v>35</v>
      </c>
      <c r="ARN51" s="342" t="s">
        <v>35</v>
      </c>
      <c r="ARO51" s="342" t="s">
        <v>35</v>
      </c>
      <c r="ARP51" s="342" t="s">
        <v>35</v>
      </c>
      <c r="ARQ51" s="342" t="s">
        <v>35</v>
      </c>
      <c r="ARR51" s="342" t="s">
        <v>35</v>
      </c>
      <c r="ARS51" s="342" t="s">
        <v>35</v>
      </c>
      <c r="ART51" s="342" t="s">
        <v>35</v>
      </c>
      <c r="ARU51" s="342" t="s">
        <v>35</v>
      </c>
      <c r="ARV51" s="342" t="s">
        <v>35</v>
      </c>
      <c r="ARW51" s="342" t="s">
        <v>35</v>
      </c>
      <c r="ARX51" s="342" t="s">
        <v>35</v>
      </c>
      <c r="ARY51" s="342" t="s">
        <v>35</v>
      </c>
      <c r="ARZ51" s="342" t="s">
        <v>35</v>
      </c>
      <c r="ASA51" s="342" t="s">
        <v>35</v>
      </c>
      <c r="ASB51" s="342" t="s">
        <v>35</v>
      </c>
      <c r="ASC51" s="342" t="s">
        <v>35</v>
      </c>
      <c r="ASD51" s="342" t="s">
        <v>35</v>
      </c>
      <c r="ASE51" s="342" t="s">
        <v>35</v>
      </c>
      <c r="ASF51" s="342" t="s">
        <v>35</v>
      </c>
      <c r="ASG51" s="342" t="s">
        <v>35</v>
      </c>
      <c r="ASH51" s="342" t="s">
        <v>35</v>
      </c>
      <c r="ASI51" s="342" t="s">
        <v>35</v>
      </c>
      <c r="ASJ51" s="342" t="s">
        <v>35</v>
      </c>
      <c r="ASK51" s="342" t="s">
        <v>35</v>
      </c>
      <c r="ASL51" s="342" t="s">
        <v>35</v>
      </c>
      <c r="ASM51" s="342" t="s">
        <v>35</v>
      </c>
      <c r="ASN51" s="342" t="s">
        <v>35</v>
      </c>
      <c r="ASO51" s="342" t="s">
        <v>35</v>
      </c>
      <c r="ASP51" s="342" t="s">
        <v>35</v>
      </c>
      <c r="ASQ51" s="342" t="s">
        <v>35</v>
      </c>
      <c r="ASR51" s="342" t="s">
        <v>35</v>
      </c>
      <c r="ASS51" s="342" t="s">
        <v>35</v>
      </c>
      <c r="AST51" s="342" t="s">
        <v>35</v>
      </c>
      <c r="ASU51" s="342" t="s">
        <v>35</v>
      </c>
      <c r="ASV51" s="342" t="s">
        <v>35</v>
      </c>
      <c r="ASW51" s="342" t="s">
        <v>35</v>
      </c>
      <c r="ASX51" s="342" t="s">
        <v>35</v>
      </c>
      <c r="ASY51" s="342" t="s">
        <v>35</v>
      </c>
      <c r="ASZ51" s="342" t="s">
        <v>35</v>
      </c>
      <c r="ATA51" s="342" t="s">
        <v>35</v>
      </c>
      <c r="ATB51" s="342" t="s">
        <v>35</v>
      </c>
      <c r="ATC51" s="342" t="s">
        <v>35</v>
      </c>
      <c r="ATD51" s="342" t="s">
        <v>35</v>
      </c>
      <c r="ATE51" s="342" t="s">
        <v>35</v>
      </c>
      <c r="ATF51" s="342" t="s">
        <v>35</v>
      </c>
      <c r="ATG51" s="342" t="s">
        <v>35</v>
      </c>
      <c r="ATH51" s="342" t="s">
        <v>35</v>
      </c>
      <c r="ATI51" s="342" t="s">
        <v>35</v>
      </c>
      <c r="ATJ51" s="342" t="s">
        <v>35</v>
      </c>
      <c r="ATK51" s="342" t="s">
        <v>35</v>
      </c>
      <c r="ATL51" s="342" t="s">
        <v>35</v>
      </c>
      <c r="ATM51" s="342" t="s">
        <v>35</v>
      </c>
      <c r="ATN51" s="342" t="s">
        <v>35</v>
      </c>
      <c r="ATO51" s="342" t="s">
        <v>35</v>
      </c>
      <c r="ATP51" s="342" t="s">
        <v>35</v>
      </c>
      <c r="ATQ51" s="342" t="s">
        <v>35</v>
      </c>
      <c r="ATR51" s="342" t="s">
        <v>35</v>
      </c>
      <c r="ATS51" s="342" t="s">
        <v>35</v>
      </c>
      <c r="ATT51" s="342" t="s">
        <v>35</v>
      </c>
      <c r="ATU51" s="342" t="s">
        <v>35</v>
      </c>
      <c r="ATV51" s="342" t="s">
        <v>35</v>
      </c>
      <c r="ATW51" s="342" t="s">
        <v>35</v>
      </c>
      <c r="ATX51" s="342" t="s">
        <v>35</v>
      </c>
      <c r="ATY51" s="342" t="s">
        <v>35</v>
      </c>
      <c r="ATZ51" s="342" t="s">
        <v>35</v>
      </c>
      <c r="AUA51" s="342" t="s">
        <v>35</v>
      </c>
      <c r="AUB51" s="342" t="s">
        <v>35</v>
      </c>
      <c r="AUC51" s="342" t="s">
        <v>35</v>
      </c>
      <c r="AUD51" s="342" t="s">
        <v>35</v>
      </c>
      <c r="AUE51" s="342" t="s">
        <v>35</v>
      </c>
      <c r="AUF51" s="342" t="s">
        <v>35</v>
      </c>
      <c r="AUG51" s="342" t="s">
        <v>35</v>
      </c>
      <c r="AUH51" s="342" t="s">
        <v>35</v>
      </c>
      <c r="AUI51" s="342" t="s">
        <v>35</v>
      </c>
      <c r="AUJ51" s="342" t="s">
        <v>35</v>
      </c>
      <c r="AUK51" s="342" t="s">
        <v>35</v>
      </c>
      <c r="AUL51" s="342" t="s">
        <v>35</v>
      </c>
      <c r="AUM51" s="342" t="s">
        <v>35</v>
      </c>
      <c r="AUN51" s="342" t="s">
        <v>35</v>
      </c>
      <c r="AUO51" s="342" t="s">
        <v>35</v>
      </c>
      <c r="AUP51" s="342" t="s">
        <v>35</v>
      </c>
      <c r="AUQ51" s="342" t="s">
        <v>35</v>
      </c>
      <c r="AUR51" s="342" t="s">
        <v>35</v>
      </c>
      <c r="AUS51" s="342" t="s">
        <v>35</v>
      </c>
      <c r="AUT51" s="342" t="s">
        <v>35</v>
      </c>
      <c r="AUU51" s="342" t="s">
        <v>35</v>
      </c>
      <c r="AUV51" s="342" t="s">
        <v>35</v>
      </c>
      <c r="AUW51" s="342" t="s">
        <v>35</v>
      </c>
      <c r="AUX51" s="342" t="s">
        <v>35</v>
      </c>
      <c r="AUY51" s="342" t="s">
        <v>35</v>
      </c>
      <c r="AUZ51" s="342" t="s">
        <v>35</v>
      </c>
      <c r="AVA51" s="342" t="s">
        <v>35</v>
      </c>
      <c r="AVB51" s="342" t="s">
        <v>35</v>
      </c>
      <c r="AVC51" s="342" t="s">
        <v>35</v>
      </c>
      <c r="AVD51" s="342" t="s">
        <v>35</v>
      </c>
      <c r="AVE51" s="342" t="s">
        <v>35</v>
      </c>
      <c r="AVF51" s="342" t="s">
        <v>35</v>
      </c>
      <c r="AVG51" s="342" t="s">
        <v>35</v>
      </c>
      <c r="AVH51" s="342" t="s">
        <v>35</v>
      </c>
      <c r="AVI51" s="342" t="s">
        <v>35</v>
      </c>
      <c r="AVJ51" s="342" t="s">
        <v>35</v>
      </c>
      <c r="AVK51" s="342" t="s">
        <v>35</v>
      </c>
      <c r="AVL51" s="342" t="s">
        <v>35</v>
      </c>
      <c r="AVM51" s="342" t="s">
        <v>35</v>
      </c>
      <c r="AVN51" s="342" t="s">
        <v>35</v>
      </c>
      <c r="AVO51" s="342" t="s">
        <v>35</v>
      </c>
      <c r="AVP51" s="342" t="s">
        <v>35</v>
      </c>
      <c r="AVQ51" s="342" t="s">
        <v>35</v>
      </c>
      <c r="AVR51" s="342" t="s">
        <v>35</v>
      </c>
      <c r="AVS51" s="342" t="s">
        <v>35</v>
      </c>
      <c r="AVT51" s="342" t="s">
        <v>35</v>
      </c>
      <c r="AVU51" s="342" t="s">
        <v>35</v>
      </c>
      <c r="AVV51" s="342" t="s">
        <v>35</v>
      </c>
      <c r="AVW51" s="342" t="s">
        <v>35</v>
      </c>
      <c r="AVX51" s="342" t="s">
        <v>35</v>
      </c>
      <c r="AVY51" s="342" t="s">
        <v>35</v>
      </c>
      <c r="AVZ51" s="342" t="s">
        <v>35</v>
      </c>
      <c r="AWA51" s="342" t="s">
        <v>35</v>
      </c>
      <c r="AWB51" s="342" t="s">
        <v>35</v>
      </c>
      <c r="AWC51" s="342" t="s">
        <v>35</v>
      </c>
      <c r="AWD51" s="342" t="s">
        <v>35</v>
      </c>
      <c r="AWE51" s="342" t="s">
        <v>35</v>
      </c>
      <c r="AWF51" s="342" t="s">
        <v>35</v>
      </c>
      <c r="AWG51" s="342" t="s">
        <v>35</v>
      </c>
      <c r="AWH51" s="342" t="s">
        <v>35</v>
      </c>
      <c r="AWI51" s="342" t="s">
        <v>35</v>
      </c>
      <c r="AWJ51" s="342" t="s">
        <v>35</v>
      </c>
      <c r="AWK51" s="342" t="s">
        <v>35</v>
      </c>
      <c r="AWL51" s="342" t="s">
        <v>35</v>
      </c>
      <c r="AWM51" s="342" t="s">
        <v>35</v>
      </c>
      <c r="AWN51" s="342" t="s">
        <v>35</v>
      </c>
      <c r="AWO51" s="342" t="s">
        <v>35</v>
      </c>
      <c r="AWP51" s="342" t="s">
        <v>35</v>
      </c>
      <c r="AWQ51" s="342" t="s">
        <v>35</v>
      </c>
      <c r="AWR51" s="342" t="s">
        <v>35</v>
      </c>
      <c r="AWS51" s="342" t="s">
        <v>35</v>
      </c>
      <c r="AWT51" s="342" t="s">
        <v>35</v>
      </c>
      <c r="AWU51" s="342" t="s">
        <v>35</v>
      </c>
      <c r="AWV51" s="342" t="s">
        <v>35</v>
      </c>
      <c r="AWW51" s="342" t="s">
        <v>35</v>
      </c>
      <c r="AWX51" s="342" t="s">
        <v>35</v>
      </c>
      <c r="AWY51" s="342" t="s">
        <v>35</v>
      </c>
      <c r="AWZ51" s="342" t="s">
        <v>35</v>
      </c>
      <c r="AXA51" s="342" t="s">
        <v>35</v>
      </c>
      <c r="AXB51" s="342" t="s">
        <v>35</v>
      </c>
      <c r="AXC51" s="342" t="s">
        <v>35</v>
      </c>
      <c r="AXD51" s="342" t="s">
        <v>35</v>
      </c>
      <c r="AXE51" s="342" t="s">
        <v>35</v>
      </c>
      <c r="AXF51" s="342" t="s">
        <v>35</v>
      </c>
      <c r="AXG51" s="342" t="s">
        <v>35</v>
      </c>
      <c r="AXH51" s="342" t="s">
        <v>35</v>
      </c>
      <c r="AXI51" s="342" t="s">
        <v>35</v>
      </c>
      <c r="AXJ51" s="342" t="s">
        <v>35</v>
      </c>
      <c r="AXK51" s="342" t="s">
        <v>35</v>
      </c>
      <c r="AXL51" s="342" t="s">
        <v>35</v>
      </c>
      <c r="AXM51" s="342" t="s">
        <v>35</v>
      </c>
      <c r="AXN51" s="342" t="s">
        <v>35</v>
      </c>
      <c r="AXO51" s="342" t="s">
        <v>35</v>
      </c>
      <c r="AXP51" s="342" t="s">
        <v>35</v>
      </c>
      <c r="AXQ51" s="342" t="s">
        <v>35</v>
      </c>
      <c r="AXR51" s="342" t="s">
        <v>35</v>
      </c>
      <c r="AXS51" s="342" t="s">
        <v>35</v>
      </c>
      <c r="AXT51" s="342" t="s">
        <v>35</v>
      </c>
      <c r="AXU51" s="342" t="s">
        <v>35</v>
      </c>
      <c r="AXV51" s="342" t="s">
        <v>35</v>
      </c>
      <c r="AXW51" s="342" t="s">
        <v>35</v>
      </c>
      <c r="AXX51" s="342" t="s">
        <v>35</v>
      </c>
      <c r="AXY51" s="342" t="s">
        <v>35</v>
      </c>
      <c r="AXZ51" s="342" t="s">
        <v>35</v>
      </c>
      <c r="AYA51" s="342" t="s">
        <v>35</v>
      </c>
      <c r="AYB51" s="342" t="s">
        <v>35</v>
      </c>
      <c r="AYC51" s="342" t="s">
        <v>35</v>
      </c>
      <c r="AYD51" s="342" t="s">
        <v>35</v>
      </c>
      <c r="AYE51" s="342" t="s">
        <v>35</v>
      </c>
      <c r="AYF51" s="342" t="s">
        <v>35</v>
      </c>
      <c r="AYG51" s="342" t="s">
        <v>35</v>
      </c>
      <c r="AYH51" s="342" t="s">
        <v>35</v>
      </c>
      <c r="AYI51" s="342" t="s">
        <v>35</v>
      </c>
      <c r="AYJ51" s="342" t="s">
        <v>35</v>
      </c>
      <c r="AYK51" s="342" t="s">
        <v>35</v>
      </c>
      <c r="AYL51" s="342" t="s">
        <v>35</v>
      </c>
      <c r="AYM51" s="342" t="s">
        <v>35</v>
      </c>
      <c r="AYN51" s="342" t="s">
        <v>35</v>
      </c>
      <c r="AYO51" s="342" t="s">
        <v>35</v>
      </c>
      <c r="AYP51" s="342" t="s">
        <v>35</v>
      </c>
      <c r="AYQ51" s="342" t="s">
        <v>35</v>
      </c>
      <c r="AYR51" s="342" t="s">
        <v>35</v>
      </c>
      <c r="AYS51" s="342" t="s">
        <v>35</v>
      </c>
      <c r="AYT51" s="342" t="s">
        <v>35</v>
      </c>
      <c r="AYU51" s="342" t="s">
        <v>35</v>
      </c>
      <c r="AYV51" s="342" t="s">
        <v>35</v>
      </c>
      <c r="AYW51" s="342" t="s">
        <v>35</v>
      </c>
      <c r="AYX51" s="342" t="s">
        <v>35</v>
      </c>
      <c r="AYY51" s="342" t="s">
        <v>35</v>
      </c>
      <c r="AYZ51" s="342" t="s">
        <v>35</v>
      </c>
      <c r="AZA51" s="342" t="s">
        <v>35</v>
      </c>
      <c r="AZB51" s="342" t="s">
        <v>35</v>
      </c>
      <c r="AZC51" s="342" t="s">
        <v>35</v>
      </c>
      <c r="AZD51" s="342" t="s">
        <v>35</v>
      </c>
      <c r="AZE51" s="342" t="s">
        <v>35</v>
      </c>
      <c r="AZF51" s="342" t="s">
        <v>35</v>
      </c>
      <c r="AZG51" s="342" t="s">
        <v>35</v>
      </c>
      <c r="AZH51" s="342" t="s">
        <v>35</v>
      </c>
      <c r="AZI51" s="342" t="s">
        <v>35</v>
      </c>
      <c r="AZJ51" s="342" t="s">
        <v>35</v>
      </c>
      <c r="AZK51" s="342" t="s">
        <v>35</v>
      </c>
      <c r="AZL51" s="342" t="s">
        <v>35</v>
      </c>
      <c r="AZM51" s="342" t="s">
        <v>35</v>
      </c>
      <c r="AZN51" s="342" t="s">
        <v>35</v>
      </c>
      <c r="AZO51" s="342" t="s">
        <v>35</v>
      </c>
      <c r="AZP51" s="342" t="s">
        <v>35</v>
      </c>
      <c r="AZQ51" s="342" t="s">
        <v>35</v>
      </c>
      <c r="AZR51" s="342" t="s">
        <v>35</v>
      </c>
      <c r="AZS51" s="342" t="s">
        <v>35</v>
      </c>
      <c r="AZT51" s="342" t="s">
        <v>35</v>
      </c>
      <c r="AZU51" s="342" t="s">
        <v>35</v>
      </c>
      <c r="AZV51" s="342" t="s">
        <v>35</v>
      </c>
      <c r="AZW51" s="342" t="s">
        <v>35</v>
      </c>
      <c r="AZX51" s="342" t="s">
        <v>35</v>
      </c>
      <c r="AZY51" s="342" t="s">
        <v>35</v>
      </c>
      <c r="AZZ51" s="342" t="s">
        <v>35</v>
      </c>
      <c r="BAA51" s="342" t="s">
        <v>35</v>
      </c>
      <c r="BAB51" s="342" t="s">
        <v>35</v>
      </c>
      <c r="BAC51" s="342" t="s">
        <v>35</v>
      </c>
      <c r="BAD51" s="342" t="s">
        <v>35</v>
      </c>
      <c r="BAE51" s="342" t="s">
        <v>35</v>
      </c>
      <c r="BAF51" s="342" t="s">
        <v>35</v>
      </c>
      <c r="BAG51" s="342" t="s">
        <v>35</v>
      </c>
      <c r="BAH51" s="342" t="s">
        <v>35</v>
      </c>
      <c r="BAI51" s="342" t="s">
        <v>35</v>
      </c>
      <c r="BAJ51" s="342" t="s">
        <v>35</v>
      </c>
      <c r="BAK51" s="342" t="s">
        <v>35</v>
      </c>
      <c r="BAL51" s="342" t="s">
        <v>35</v>
      </c>
      <c r="BAM51" s="342" t="s">
        <v>35</v>
      </c>
      <c r="BAN51" s="342" t="s">
        <v>35</v>
      </c>
      <c r="BAO51" s="342" t="s">
        <v>35</v>
      </c>
      <c r="BAP51" s="342" t="s">
        <v>35</v>
      </c>
      <c r="BAQ51" s="342" t="s">
        <v>35</v>
      </c>
      <c r="BAR51" s="342" t="s">
        <v>35</v>
      </c>
      <c r="BAS51" s="342" t="s">
        <v>35</v>
      </c>
      <c r="BAT51" s="342" t="s">
        <v>35</v>
      </c>
      <c r="BAU51" s="342" t="s">
        <v>35</v>
      </c>
      <c r="BAV51" s="342" t="s">
        <v>35</v>
      </c>
      <c r="BAW51" s="342" t="s">
        <v>35</v>
      </c>
      <c r="BAX51" s="342" t="s">
        <v>35</v>
      </c>
      <c r="BAY51" s="342" t="s">
        <v>35</v>
      </c>
      <c r="BAZ51" s="342" t="s">
        <v>35</v>
      </c>
      <c r="BBA51" s="342" t="s">
        <v>35</v>
      </c>
      <c r="BBB51" s="342" t="s">
        <v>35</v>
      </c>
      <c r="BBC51" s="342" t="s">
        <v>35</v>
      </c>
      <c r="BBD51" s="342" t="s">
        <v>35</v>
      </c>
      <c r="BBE51" s="342" t="s">
        <v>35</v>
      </c>
      <c r="BBF51" s="342" t="s">
        <v>35</v>
      </c>
      <c r="BBG51" s="342" t="s">
        <v>35</v>
      </c>
      <c r="BBH51" s="342" t="s">
        <v>35</v>
      </c>
      <c r="BBI51" s="342" t="s">
        <v>35</v>
      </c>
      <c r="BBJ51" s="342" t="s">
        <v>35</v>
      </c>
      <c r="BBK51" s="342" t="s">
        <v>35</v>
      </c>
      <c r="BBL51" s="342" t="s">
        <v>35</v>
      </c>
      <c r="BBM51" s="342" t="s">
        <v>35</v>
      </c>
      <c r="BBN51" s="342" t="s">
        <v>35</v>
      </c>
      <c r="BBO51" s="342" t="s">
        <v>35</v>
      </c>
      <c r="BBP51" s="342" t="s">
        <v>35</v>
      </c>
      <c r="BBQ51" s="342" t="s">
        <v>35</v>
      </c>
      <c r="BBR51" s="342" t="s">
        <v>35</v>
      </c>
      <c r="BBS51" s="342" t="s">
        <v>35</v>
      </c>
      <c r="BBT51" s="342" t="s">
        <v>35</v>
      </c>
      <c r="BBU51" s="342" t="s">
        <v>35</v>
      </c>
      <c r="BBV51" s="342" t="s">
        <v>35</v>
      </c>
      <c r="BBW51" s="342" t="s">
        <v>35</v>
      </c>
      <c r="BBX51" s="342" t="s">
        <v>35</v>
      </c>
      <c r="BBY51" s="342" t="s">
        <v>35</v>
      </c>
      <c r="BBZ51" s="342" t="s">
        <v>35</v>
      </c>
      <c r="BCA51" s="342" t="s">
        <v>35</v>
      </c>
      <c r="BCB51" s="342" t="s">
        <v>35</v>
      </c>
      <c r="BCC51" s="342" t="s">
        <v>35</v>
      </c>
      <c r="BCD51" s="342" t="s">
        <v>35</v>
      </c>
      <c r="BCE51" s="342" t="s">
        <v>35</v>
      </c>
      <c r="BCF51" s="342" t="s">
        <v>35</v>
      </c>
      <c r="BCG51" s="342" t="s">
        <v>35</v>
      </c>
      <c r="BCH51" s="342" t="s">
        <v>35</v>
      </c>
      <c r="BCI51" s="342" t="s">
        <v>35</v>
      </c>
      <c r="BCJ51" s="342" t="s">
        <v>35</v>
      </c>
      <c r="BCK51" s="342" t="s">
        <v>35</v>
      </c>
      <c r="BCL51" s="342" t="s">
        <v>35</v>
      </c>
      <c r="BCM51" s="342" t="s">
        <v>35</v>
      </c>
      <c r="BCN51" s="342" t="s">
        <v>35</v>
      </c>
      <c r="BCO51" s="342" t="s">
        <v>35</v>
      </c>
      <c r="BCP51" s="342" t="s">
        <v>35</v>
      </c>
      <c r="BCQ51" s="342" t="s">
        <v>35</v>
      </c>
      <c r="BCR51" s="342" t="s">
        <v>35</v>
      </c>
      <c r="BCS51" s="342" t="s">
        <v>35</v>
      </c>
      <c r="BCT51" s="342" t="s">
        <v>35</v>
      </c>
      <c r="BCU51" s="342" t="s">
        <v>35</v>
      </c>
      <c r="BCV51" s="342" t="s">
        <v>35</v>
      </c>
      <c r="BCW51" s="342" t="s">
        <v>35</v>
      </c>
      <c r="BCX51" s="342" t="s">
        <v>35</v>
      </c>
      <c r="BCY51" s="342" t="s">
        <v>35</v>
      </c>
      <c r="BCZ51" s="342" t="s">
        <v>35</v>
      </c>
      <c r="BDA51" s="342" t="s">
        <v>35</v>
      </c>
      <c r="BDB51" s="342" t="s">
        <v>35</v>
      </c>
      <c r="BDC51" s="342" t="s">
        <v>35</v>
      </c>
      <c r="BDD51" s="342" t="s">
        <v>35</v>
      </c>
      <c r="BDE51" s="342" t="s">
        <v>35</v>
      </c>
      <c r="BDF51" s="342" t="s">
        <v>35</v>
      </c>
      <c r="BDG51" s="342" t="s">
        <v>35</v>
      </c>
      <c r="BDH51" s="342" t="s">
        <v>35</v>
      </c>
      <c r="BDI51" s="342" t="s">
        <v>35</v>
      </c>
      <c r="BDJ51" s="342" t="s">
        <v>35</v>
      </c>
      <c r="BDK51" s="342" t="s">
        <v>35</v>
      </c>
      <c r="BDL51" s="342" t="s">
        <v>35</v>
      </c>
      <c r="BDM51" s="342" t="s">
        <v>35</v>
      </c>
      <c r="BDN51" s="342" t="s">
        <v>35</v>
      </c>
      <c r="BDO51" s="342" t="s">
        <v>35</v>
      </c>
      <c r="BDP51" s="342" t="s">
        <v>35</v>
      </c>
      <c r="BDQ51" s="342" t="s">
        <v>35</v>
      </c>
      <c r="BDR51" s="342" t="s">
        <v>35</v>
      </c>
      <c r="BDS51" s="342" t="s">
        <v>35</v>
      </c>
      <c r="BDT51" s="342" t="s">
        <v>35</v>
      </c>
      <c r="BDU51" s="342" t="s">
        <v>35</v>
      </c>
      <c r="BDV51" s="342" t="s">
        <v>35</v>
      </c>
      <c r="BDW51" s="342" t="s">
        <v>35</v>
      </c>
      <c r="BDX51" s="342" t="s">
        <v>35</v>
      </c>
      <c r="BDY51" s="342" t="s">
        <v>35</v>
      </c>
      <c r="BDZ51" s="342" t="s">
        <v>35</v>
      </c>
      <c r="BEA51" s="342" t="s">
        <v>35</v>
      </c>
      <c r="BEB51" s="342" t="s">
        <v>35</v>
      </c>
      <c r="BEC51" s="342" t="s">
        <v>35</v>
      </c>
      <c r="BED51" s="342" t="s">
        <v>35</v>
      </c>
      <c r="BEE51" s="342" t="s">
        <v>35</v>
      </c>
      <c r="BEF51" s="342" t="s">
        <v>35</v>
      </c>
      <c r="BEG51" s="342" t="s">
        <v>35</v>
      </c>
      <c r="BEH51" s="342" t="s">
        <v>35</v>
      </c>
      <c r="BEI51" s="342" t="s">
        <v>35</v>
      </c>
      <c r="BEJ51" s="342" t="s">
        <v>35</v>
      </c>
      <c r="BEK51" s="342" t="s">
        <v>35</v>
      </c>
      <c r="BEL51" s="342" t="s">
        <v>35</v>
      </c>
      <c r="BEM51" s="342" t="s">
        <v>35</v>
      </c>
      <c r="BEN51" s="342" t="s">
        <v>35</v>
      </c>
      <c r="BEO51" s="342" t="s">
        <v>35</v>
      </c>
      <c r="BEP51" s="342" t="s">
        <v>35</v>
      </c>
      <c r="BEQ51" s="342" t="s">
        <v>35</v>
      </c>
      <c r="BER51" s="342" t="s">
        <v>35</v>
      </c>
      <c r="BES51" s="342" t="s">
        <v>35</v>
      </c>
      <c r="BET51" s="342" t="s">
        <v>35</v>
      </c>
      <c r="BEU51" s="342" t="s">
        <v>35</v>
      </c>
      <c r="BEV51" s="342" t="s">
        <v>35</v>
      </c>
      <c r="BEW51" s="342" t="s">
        <v>35</v>
      </c>
      <c r="BEX51" s="342" t="s">
        <v>35</v>
      </c>
      <c r="BEY51" s="342" t="s">
        <v>35</v>
      </c>
      <c r="BEZ51" s="342" t="s">
        <v>35</v>
      </c>
      <c r="BFA51" s="342" t="s">
        <v>35</v>
      </c>
      <c r="BFB51" s="342" t="s">
        <v>35</v>
      </c>
      <c r="BFC51" s="342" t="s">
        <v>35</v>
      </c>
      <c r="BFD51" s="342" t="s">
        <v>35</v>
      </c>
      <c r="BFE51" s="342" t="s">
        <v>35</v>
      </c>
      <c r="BFF51" s="342" t="s">
        <v>35</v>
      </c>
      <c r="BFG51" s="342" t="s">
        <v>35</v>
      </c>
      <c r="BFH51" s="342" t="s">
        <v>35</v>
      </c>
      <c r="BFI51" s="342" t="s">
        <v>35</v>
      </c>
      <c r="BFJ51" s="342" t="s">
        <v>35</v>
      </c>
      <c r="BFK51" s="342" t="s">
        <v>35</v>
      </c>
      <c r="BFL51" s="342" t="s">
        <v>35</v>
      </c>
      <c r="BFM51" s="342" t="s">
        <v>35</v>
      </c>
      <c r="BFN51" s="342" t="s">
        <v>35</v>
      </c>
      <c r="BFO51" s="342" t="s">
        <v>35</v>
      </c>
      <c r="BFP51" s="342" t="s">
        <v>35</v>
      </c>
      <c r="BFQ51" s="342" t="s">
        <v>35</v>
      </c>
      <c r="BFR51" s="342" t="s">
        <v>35</v>
      </c>
      <c r="BFS51" s="342" t="s">
        <v>35</v>
      </c>
      <c r="BFT51" s="342" t="s">
        <v>35</v>
      </c>
      <c r="BFU51" s="342" t="s">
        <v>35</v>
      </c>
      <c r="BFV51" s="342" t="s">
        <v>35</v>
      </c>
      <c r="BFW51" s="342" t="s">
        <v>35</v>
      </c>
      <c r="BFX51" s="342" t="s">
        <v>35</v>
      </c>
      <c r="BFY51" s="342" t="s">
        <v>35</v>
      </c>
      <c r="BFZ51" s="342" t="s">
        <v>35</v>
      </c>
      <c r="BGA51" s="342" t="s">
        <v>35</v>
      </c>
      <c r="BGB51" s="342" t="s">
        <v>35</v>
      </c>
      <c r="BGC51" s="342" t="s">
        <v>35</v>
      </c>
      <c r="BGD51" s="342" t="s">
        <v>35</v>
      </c>
      <c r="BGE51" s="342" t="s">
        <v>35</v>
      </c>
      <c r="BGF51" s="342" t="s">
        <v>35</v>
      </c>
      <c r="BGG51" s="342" t="s">
        <v>35</v>
      </c>
      <c r="BGH51" s="342" t="s">
        <v>35</v>
      </c>
      <c r="BGI51" s="342" t="s">
        <v>35</v>
      </c>
      <c r="BGJ51" s="342" t="s">
        <v>35</v>
      </c>
      <c r="BGK51" s="342" t="s">
        <v>35</v>
      </c>
      <c r="BGL51" s="342" t="s">
        <v>35</v>
      </c>
      <c r="BGM51" s="342" t="s">
        <v>35</v>
      </c>
      <c r="BGN51" s="342" t="s">
        <v>35</v>
      </c>
      <c r="BGO51" s="342" t="s">
        <v>35</v>
      </c>
      <c r="BGP51" s="342" t="s">
        <v>35</v>
      </c>
      <c r="BGQ51" s="342" t="s">
        <v>35</v>
      </c>
      <c r="BGR51" s="342" t="s">
        <v>35</v>
      </c>
      <c r="BGS51" s="342" t="s">
        <v>35</v>
      </c>
      <c r="BGT51" s="342" t="s">
        <v>35</v>
      </c>
      <c r="BGU51" s="342" t="s">
        <v>35</v>
      </c>
      <c r="BGV51" s="342" t="s">
        <v>35</v>
      </c>
      <c r="BGW51" s="342" t="s">
        <v>35</v>
      </c>
      <c r="BGX51" s="342" t="s">
        <v>35</v>
      </c>
      <c r="BGY51" s="342" t="s">
        <v>35</v>
      </c>
      <c r="BGZ51" s="342" t="s">
        <v>35</v>
      </c>
      <c r="BHA51" s="342" t="s">
        <v>35</v>
      </c>
      <c r="BHB51" s="342" t="s">
        <v>35</v>
      </c>
      <c r="BHC51" s="342" t="s">
        <v>35</v>
      </c>
      <c r="BHD51" s="342" t="s">
        <v>35</v>
      </c>
      <c r="BHE51" s="342" t="s">
        <v>35</v>
      </c>
      <c r="BHF51" s="342" t="s">
        <v>35</v>
      </c>
      <c r="BHG51" s="342" t="s">
        <v>35</v>
      </c>
      <c r="BHH51" s="342" t="s">
        <v>35</v>
      </c>
      <c r="BHI51" s="342" t="s">
        <v>35</v>
      </c>
      <c r="BHJ51" s="342" t="s">
        <v>35</v>
      </c>
      <c r="BHK51" s="342" t="s">
        <v>35</v>
      </c>
      <c r="BHL51" s="342" t="s">
        <v>35</v>
      </c>
      <c r="BHM51" s="342" t="s">
        <v>35</v>
      </c>
      <c r="BHN51" s="342" t="s">
        <v>35</v>
      </c>
      <c r="BHO51" s="342" t="s">
        <v>35</v>
      </c>
      <c r="BHP51" s="342" t="s">
        <v>35</v>
      </c>
      <c r="BHQ51" s="342" t="s">
        <v>35</v>
      </c>
      <c r="BHR51" s="342" t="s">
        <v>35</v>
      </c>
      <c r="BHS51" s="342" t="s">
        <v>35</v>
      </c>
      <c r="BHT51" s="342" t="s">
        <v>35</v>
      </c>
      <c r="BHU51" s="342" t="s">
        <v>35</v>
      </c>
      <c r="BHV51" s="342" t="s">
        <v>35</v>
      </c>
      <c r="BHW51" s="342" t="s">
        <v>35</v>
      </c>
      <c r="BHX51" s="342" t="s">
        <v>35</v>
      </c>
      <c r="BHY51" s="342" t="s">
        <v>35</v>
      </c>
      <c r="BHZ51" s="342" t="s">
        <v>35</v>
      </c>
      <c r="BIA51" s="342" t="s">
        <v>35</v>
      </c>
      <c r="BIB51" s="342" t="s">
        <v>35</v>
      </c>
      <c r="BIC51" s="342" t="s">
        <v>35</v>
      </c>
      <c r="BID51" s="342" t="s">
        <v>35</v>
      </c>
      <c r="BIE51" s="342" t="s">
        <v>35</v>
      </c>
      <c r="BIF51" s="342" t="s">
        <v>35</v>
      </c>
      <c r="BIG51" s="342" t="s">
        <v>35</v>
      </c>
      <c r="BIH51" s="342" t="s">
        <v>35</v>
      </c>
      <c r="BII51" s="342" t="s">
        <v>35</v>
      </c>
      <c r="BIJ51" s="342" t="s">
        <v>35</v>
      </c>
      <c r="BIK51" s="342" t="s">
        <v>35</v>
      </c>
      <c r="BIL51" s="342" t="s">
        <v>35</v>
      </c>
      <c r="BIM51" s="342" t="s">
        <v>35</v>
      </c>
      <c r="BIN51" s="342" t="s">
        <v>35</v>
      </c>
      <c r="BIO51" s="342" t="s">
        <v>35</v>
      </c>
      <c r="BIP51" s="342" t="s">
        <v>35</v>
      </c>
      <c r="BIQ51" s="342" t="s">
        <v>35</v>
      </c>
      <c r="BIR51" s="342" t="s">
        <v>35</v>
      </c>
      <c r="BIS51" s="342" t="s">
        <v>35</v>
      </c>
      <c r="BIT51" s="342" t="s">
        <v>35</v>
      </c>
      <c r="BIU51" s="342" t="s">
        <v>35</v>
      </c>
      <c r="BIV51" s="342" t="s">
        <v>35</v>
      </c>
      <c r="BIW51" s="342" t="s">
        <v>35</v>
      </c>
      <c r="BIX51" s="342" t="s">
        <v>35</v>
      </c>
      <c r="BIY51" s="342" t="s">
        <v>35</v>
      </c>
      <c r="BIZ51" s="342" t="s">
        <v>35</v>
      </c>
      <c r="BJA51" s="342" t="s">
        <v>35</v>
      </c>
      <c r="BJB51" s="342" t="s">
        <v>35</v>
      </c>
      <c r="BJC51" s="342" t="s">
        <v>35</v>
      </c>
      <c r="BJD51" s="342" t="s">
        <v>35</v>
      </c>
      <c r="BJE51" s="342" t="s">
        <v>35</v>
      </c>
      <c r="BJF51" s="342" t="s">
        <v>35</v>
      </c>
      <c r="BJG51" s="342" t="s">
        <v>35</v>
      </c>
      <c r="BJH51" s="342" t="s">
        <v>35</v>
      </c>
      <c r="BJI51" s="342" t="s">
        <v>35</v>
      </c>
      <c r="BJJ51" s="342" t="s">
        <v>35</v>
      </c>
      <c r="BJK51" s="342" t="s">
        <v>35</v>
      </c>
      <c r="BJL51" s="342" t="s">
        <v>35</v>
      </c>
      <c r="BJM51" s="342" t="s">
        <v>35</v>
      </c>
      <c r="BJN51" s="342" t="s">
        <v>35</v>
      </c>
      <c r="BJO51" s="342" t="s">
        <v>35</v>
      </c>
      <c r="BJP51" s="342" t="s">
        <v>35</v>
      </c>
      <c r="BJQ51" s="342" t="s">
        <v>35</v>
      </c>
      <c r="BJR51" s="342" t="s">
        <v>35</v>
      </c>
      <c r="BJS51" s="342" t="s">
        <v>35</v>
      </c>
      <c r="BJT51" s="342" t="s">
        <v>35</v>
      </c>
      <c r="BJU51" s="342" t="s">
        <v>35</v>
      </c>
      <c r="BJV51" s="342" t="s">
        <v>35</v>
      </c>
      <c r="BJW51" s="342" t="s">
        <v>35</v>
      </c>
      <c r="BJX51" s="342" t="s">
        <v>35</v>
      </c>
      <c r="BJY51" s="342" t="s">
        <v>35</v>
      </c>
      <c r="BJZ51" s="342" t="s">
        <v>35</v>
      </c>
      <c r="BKA51" s="342" t="s">
        <v>35</v>
      </c>
      <c r="BKB51" s="342" t="s">
        <v>35</v>
      </c>
      <c r="BKC51" s="342" t="s">
        <v>35</v>
      </c>
      <c r="BKD51" s="342" t="s">
        <v>35</v>
      </c>
      <c r="BKE51" s="342" t="s">
        <v>35</v>
      </c>
      <c r="BKF51" s="342" t="s">
        <v>35</v>
      </c>
      <c r="BKG51" s="342" t="s">
        <v>35</v>
      </c>
      <c r="BKH51" s="342" t="s">
        <v>35</v>
      </c>
      <c r="BKI51" s="342" t="s">
        <v>35</v>
      </c>
      <c r="BKJ51" s="342" t="s">
        <v>35</v>
      </c>
      <c r="BKK51" s="342" t="s">
        <v>35</v>
      </c>
      <c r="BKL51" s="342" t="s">
        <v>35</v>
      </c>
      <c r="BKM51" s="342" t="s">
        <v>35</v>
      </c>
      <c r="BKN51" s="342" t="s">
        <v>35</v>
      </c>
      <c r="BKO51" s="342" t="s">
        <v>35</v>
      </c>
      <c r="BKP51" s="342" t="s">
        <v>35</v>
      </c>
      <c r="BKQ51" s="342" t="s">
        <v>35</v>
      </c>
      <c r="BKR51" s="342" t="s">
        <v>35</v>
      </c>
      <c r="BKS51" s="342" t="s">
        <v>35</v>
      </c>
      <c r="BKT51" s="342" t="s">
        <v>35</v>
      </c>
      <c r="BKU51" s="342" t="s">
        <v>35</v>
      </c>
      <c r="BKV51" s="342" t="s">
        <v>35</v>
      </c>
      <c r="BKW51" s="342" t="s">
        <v>35</v>
      </c>
      <c r="BKX51" s="342" t="s">
        <v>35</v>
      </c>
      <c r="BKY51" s="342" t="s">
        <v>35</v>
      </c>
      <c r="BKZ51" s="342" t="s">
        <v>35</v>
      </c>
      <c r="BLA51" s="342" t="s">
        <v>35</v>
      </c>
      <c r="BLB51" s="342" t="s">
        <v>35</v>
      </c>
      <c r="BLC51" s="342" t="s">
        <v>35</v>
      </c>
      <c r="BLD51" s="342" t="s">
        <v>35</v>
      </c>
      <c r="BLE51" s="342" t="s">
        <v>35</v>
      </c>
      <c r="BLF51" s="342" t="s">
        <v>35</v>
      </c>
      <c r="BLG51" s="342" t="s">
        <v>35</v>
      </c>
      <c r="BLH51" s="342" t="s">
        <v>35</v>
      </c>
      <c r="BLI51" s="342" t="s">
        <v>35</v>
      </c>
      <c r="BLJ51" s="342" t="s">
        <v>35</v>
      </c>
      <c r="BLK51" s="342" t="s">
        <v>35</v>
      </c>
      <c r="BLL51" s="342" t="s">
        <v>35</v>
      </c>
      <c r="BLM51" s="342" t="s">
        <v>35</v>
      </c>
      <c r="BLN51" s="342" t="s">
        <v>35</v>
      </c>
      <c r="BLO51" s="342" t="s">
        <v>35</v>
      </c>
      <c r="BLP51" s="342" t="s">
        <v>35</v>
      </c>
      <c r="BLQ51" s="342" t="s">
        <v>35</v>
      </c>
      <c r="BLR51" s="342" t="s">
        <v>35</v>
      </c>
      <c r="BLS51" s="342" t="s">
        <v>35</v>
      </c>
      <c r="BLT51" s="342" t="s">
        <v>35</v>
      </c>
      <c r="BLU51" s="342" t="s">
        <v>35</v>
      </c>
      <c r="BLV51" s="342" t="s">
        <v>35</v>
      </c>
      <c r="BLW51" s="342" t="s">
        <v>35</v>
      </c>
      <c r="BLX51" s="342" t="s">
        <v>35</v>
      </c>
      <c r="BLY51" s="342" t="s">
        <v>35</v>
      </c>
      <c r="BLZ51" s="342" t="s">
        <v>35</v>
      </c>
      <c r="BMA51" s="342" t="s">
        <v>35</v>
      </c>
      <c r="BMB51" s="342" t="s">
        <v>35</v>
      </c>
      <c r="BMC51" s="342" t="s">
        <v>35</v>
      </c>
      <c r="BMD51" s="342" t="s">
        <v>35</v>
      </c>
      <c r="BME51" s="342" t="s">
        <v>35</v>
      </c>
      <c r="BMF51" s="342" t="s">
        <v>35</v>
      </c>
      <c r="BMG51" s="342" t="s">
        <v>35</v>
      </c>
      <c r="BMH51" s="342" t="s">
        <v>35</v>
      </c>
      <c r="BMI51" s="342" t="s">
        <v>35</v>
      </c>
      <c r="BMJ51" s="342" t="s">
        <v>35</v>
      </c>
      <c r="BMK51" s="342" t="s">
        <v>35</v>
      </c>
      <c r="BML51" s="342" t="s">
        <v>35</v>
      </c>
      <c r="BMM51" s="342" t="s">
        <v>35</v>
      </c>
      <c r="BMN51" s="342" t="s">
        <v>35</v>
      </c>
      <c r="BMO51" s="342" t="s">
        <v>35</v>
      </c>
      <c r="BMP51" s="342" t="s">
        <v>35</v>
      </c>
      <c r="BMQ51" s="342" t="s">
        <v>35</v>
      </c>
      <c r="BMR51" s="342" t="s">
        <v>35</v>
      </c>
      <c r="BMS51" s="342" t="s">
        <v>35</v>
      </c>
      <c r="BMT51" s="342" t="s">
        <v>35</v>
      </c>
      <c r="BMU51" s="342" t="s">
        <v>35</v>
      </c>
      <c r="BMV51" s="342" t="s">
        <v>35</v>
      </c>
      <c r="BMW51" s="342" t="s">
        <v>35</v>
      </c>
      <c r="BMX51" s="342" t="s">
        <v>35</v>
      </c>
      <c r="BMY51" s="342" t="s">
        <v>35</v>
      </c>
      <c r="BMZ51" s="342" t="s">
        <v>35</v>
      </c>
      <c r="BNA51" s="342" t="s">
        <v>35</v>
      </c>
      <c r="BNB51" s="342" t="s">
        <v>35</v>
      </c>
      <c r="BNC51" s="342" t="s">
        <v>35</v>
      </c>
      <c r="BND51" s="342" t="s">
        <v>35</v>
      </c>
      <c r="BNE51" s="342" t="s">
        <v>35</v>
      </c>
      <c r="BNF51" s="342" t="s">
        <v>35</v>
      </c>
      <c r="BNG51" s="342" t="s">
        <v>35</v>
      </c>
      <c r="BNH51" s="342" t="s">
        <v>35</v>
      </c>
      <c r="BNI51" s="342" t="s">
        <v>35</v>
      </c>
      <c r="BNJ51" s="342" t="s">
        <v>35</v>
      </c>
      <c r="BNK51" s="342" t="s">
        <v>35</v>
      </c>
      <c r="BNL51" s="342" t="s">
        <v>35</v>
      </c>
      <c r="BNM51" s="342" t="s">
        <v>35</v>
      </c>
      <c r="BNN51" s="342" t="s">
        <v>35</v>
      </c>
      <c r="BNO51" s="342" t="s">
        <v>35</v>
      </c>
      <c r="BNP51" s="342" t="s">
        <v>35</v>
      </c>
      <c r="BNQ51" s="342" t="s">
        <v>35</v>
      </c>
      <c r="BNR51" s="342" t="s">
        <v>35</v>
      </c>
      <c r="BNS51" s="342" t="s">
        <v>35</v>
      </c>
      <c r="BNT51" s="342" t="s">
        <v>35</v>
      </c>
      <c r="BNU51" s="342" t="s">
        <v>35</v>
      </c>
      <c r="BNV51" s="342" t="s">
        <v>35</v>
      </c>
      <c r="BNW51" s="342" t="s">
        <v>35</v>
      </c>
      <c r="BNX51" s="342" t="s">
        <v>35</v>
      </c>
      <c r="BNY51" s="342" t="s">
        <v>35</v>
      </c>
      <c r="BNZ51" s="342" t="s">
        <v>35</v>
      </c>
      <c r="BOA51" s="342" t="s">
        <v>35</v>
      </c>
      <c r="BOB51" s="342" t="s">
        <v>35</v>
      </c>
      <c r="BOC51" s="342" t="s">
        <v>35</v>
      </c>
      <c r="BOD51" s="342" t="s">
        <v>35</v>
      </c>
      <c r="BOE51" s="342" t="s">
        <v>35</v>
      </c>
      <c r="BOF51" s="342" t="s">
        <v>35</v>
      </c>
      <c r="BOG51" s="342" t="s">
        <v>35</v>
      </c>
      <c r="BOH51" s="342" t="s">
        <v>35</v>
      </c>
      <c r="BOI51" s="342" t="s">
        <v>35</v>
      </c>
      <c r="BOJ51" s="342" t="s">
        <v>35</v>
      </c>
      <c r="BOK51" s="342" t="s">
        <v>35</v>
      </c>
      <c r="BOL51" s="342" t="s">
        <v>35</v>
      </c>
      <c r="BOM51" s="342" t="s">
        <v>35</v>
      </c>
      <c r="BON51" s="342" t="s">
        <v>35</v>
      </c>
      <c r="BOO51" s="342" t="s">
        <v>35</v>
      </c>
      <c r="BOP51" s="342" t="s">
        <v>35</v>
      </c>
      <c r="BOQ51" s="342" t="s">
        <v>35</v>
      </c>
      <c r="BOR51" s="342" t="s">
        <v>35</v>
      </c>
      <c r="BOS51" s="342" t="s">
        <v>35</v>
      </c>
      <c r="BOT51" s="342" t="s">
        <v>35</v>
      </c>
      <c r="BOU51" s="342" t="s">
        <v>35</v>
      </c>
      <c r="BOV51" s="342" t="s">
        <v>35</v>
      </c>
      <c r="BOW51" s="342" t="s">
        <v>35</v>
      </c>
      <c r="BOX51" s="342" t="s">
        <v>35</v>
      </c>
      <c r="BOY51" s="342" t="s">
        <v>35</v>
      </c>
      <c r="BOZ51" s="342" t="s">
        <v>35</v>
      </c>
      <c r="BPA51" s="342" t="s">
        <v>35</v>
      </c>
      <c r="BPB51" s="342" t="s">
        <v>35</v>
      </c>
      <c r="BPC51" s="342" t="s">
        <v>35</v>
      </c>
      <c r="BPD51" s="342" t="s">
        <v>35</v>
      </c>
      <c r="BPE51" s="342" t="s">
        <v>35</v>
      </c>
      <c r="BPF51" s="342" t="s">
        <v>35</v>
      </c>
      <c r="BPG51" s="342" t="s">
        <v>35</v>
      </c>
      <c r="BPH51" s="342" t="s">
        <v>35</v>
      </c>
      <c r="BPI51" s="342" t="s">
        <v>35</v>
      </c>
      <c r="BPJ51" s="342" t="s">
        <v>35</v>
      </c>
      <c r="BPK51" s="342" t="s">
        <v>35</v>
      </c>
      <c r="BPL51" s="342" t="s">
        <v>35</v>
      </c>
      <c r="BPM51" s="342" t="s">
        <v>35</v>
      </c>
      <c r="BPN51" s="342" t="s">
        <v>35</v>
      </c>
      <c r="BPO51" s="342" t="s">
        <v>35</v>
      </c>
      <c r="BPP51" s="342" t="s">
        <v>35</v>
      </c>
      <c r="BPQ51" s="342" t="s">
        <v>35</v>
      </c>
      <c r="BPR51" s="342" t="s">
        <v>35</v>
      </c>
      <c r="BPS51" s="342" t="s">
        <v>35</v>
      </c>
      <c r="BPT51" s="342" t="s">
        <v>35</v>
      </c>
      <c r="BPU51" s="342" t="s">
        <v>35</v>
      </c>
      <c r="BPV51" s="342" t="s">
        <v>35</v>
      </c>
      <c r="BPW51" s="342" t="s">
        <v>35</v>
      </c>
      <c r="BPX51" s="342" t="s">
        <v>35</v>
      </c>
      <c r="BPY51" s="342" t="s">
        <v>35</v>
      </c>
      <c r="BPZ51" s="342" t="s">
        <v>35</v>
      </c>
      <c r="BQA51" s="342" t="s">
        <v>35</v>
      </c>
      <c r="BQB51" s="342" t="s">
        <v>35</v>
      </c>
      <c r="BQC51" s="342" t="s">
        <v>35</v>
      </c>
      <c r="BQD51" s="342" t="s">
        <v>35</v>
      </c>
      <c r="BQE51" s="342" t="s">
        <v>35</v>
      </c>
      <c r="BQF51" s="342" t="s">
        <v>35</v>
      </c>
      <c r="BQG51" s="342" t="s">
        <v>35</v>
      </c>
      <c r="BQH51" s="342" t="s">
        <v>35</v>
      </c>
      <c r="BQI51" s="342" t="s">
        <v>35</v>
      </c>
      <c r="BQJ51" s="342" t="s">
        <v>35</v>
      </c>
      <c r="BQK51" s="342" t="s">
        <v>35</v>
      </c>
      <c r="BQL51" s="342" t="s">
        <v>35</v>
      </c>
      <c r="BQM51" s="342" t="s">
        <v>35</v>
      </c>
      <c r="BQN51" s="342" t="s">
        <v>35</v>
      </c>
      <c r="BQO51" s="342" t="s">
        <v>35</v>
      </c>
      <c r="BQP51" s="342" t="s">
        <v>35</v>
      </c>
      <c r="BQQ51" s="342" t="s">
        <v>35</v>
      </c>
      <c r="BQR51" s="342" t="s">
        <v>35</v>
      </c>
      <c r="BQS51" s="342" t="s">
        <v>35</v>
      </c>
      <c r="BQT51" s="342" t="s">
        <v>35</v>
      </c>
      <c r="BQU51" s="342" t="s">
        <v>35</v>
      </c>
      <c r="BQV51" s="342" t="s">
        <v>35</v>
      </c>
      <c r="BQW51" s="342" t="s">
        <v>35</v>
      </c>
      <c r="BQX51" s="342" t="s">
        <v>35</v>
      </c>
      <c r="BQY51" s="342" t="s">
        <v>35</v>
      </c>
      <c r="BQZ51" s="342" t="s">
        <v>35</v>
      </c>
      <c r="BRA51" s="342" t="s">
        <v>35</v>
      </c>
      <c r="BRB51" s="342" t="s">
        <v>35</v>
      </c>
      <c r="BRC51" s="342" t="s">
        <v>35</v>
      </c>
      <c r="BRD51" s="342" t="s">
        <v>35</v>
      </c>
      <c r="BRE51" s="342" t="s">
        <v>35</v>
      </c>
      <c r="BRF51" s="342" t="s">
        <v>35</v>
      </c>
      <c r="BRG51" s="342" t="s">
        <v>35</v>
      </c>
      <c r="BRH51" s="342" t="s">
        <v>35</v>
      </c>
      <c r="BRI51" s="342" t="s">
        <v>35</v>
      </c>
      <c r="BRJ51" s="342" t="s">
        <v>35</v>
      </c>
      <c r="BRK51" s="342" t="s">
        <v>35</v>
      </c>
      <c r="BRL51" s="342" t="s">
        <v>35</v>
      </c>
      <c r="BRM51" s="342" t="s">
        <v>35</v>
      </c>
      <c r="BRN51" s="342" t="s">
        <v>35</v>
      </c>
      <c r="BRO51" s="342" t="s">
        <v>35</v>
      </c>
      <c r="BRP51" s="342" t="s">
        <v>35</v>
      </c>
      <c r="BRQ51" s="342" t="s">
        <v>35</v>
      </c>
      <c r="BRR51" s="342" t="s">
        <v>35</v>
      </c>
      <c r="BRS51" s="342" t="s">
        <v>35</v>
      </c>
      <c r="BRT51" s="342" t="s">
        <v>35</v>
      </c>
      <c r="BRU51" s="342" t="s">
        <v>35</v>
      </c>
      <c r="BRV51" s="342" t="s">
        <v>35</v>
      </c>
      <c r="BRW51" s="342" t="s">
        <v>35</v>
      </c>
      <c r="BRX51" s="342" t="s">
        <v>35</v>
      </c>
      <c r="BRY51" s="342" t="s">
        <v>35</v>
      </c>
      <c r="BRZ51" s="342" t="s">
        <v>35</v>
      </c>
      <c r="BSA51" s="342" t="s">
        <v>35</v>
      </c>
      <c r="BSB51" s="342" t="s">
        <v>35</v>
      </c>
      <c r="BSC51" s="342" t="s">
        <v>35</v>
      </c>
      <c r="BSD51" s="342" t="s">
        <v>35</v>
      </c>
      <c r="BSE51" s="342" t="s">
        <v>35</v>
      </c>
      <c r="BSF51" s="342" t="s">
        <v>35</v>
      </c>
      <c r="BSG51" s="342" t="s">
        <v>35</v>
      </c>
      <c r="BSH51" s="342" t="s">
        <v>35</v>
      </c>
      <c r="BSI51" s="342" t="s">
        <v>35</v>
      </c>
      <c r="BSJ51" s="342" t="s">
        <v>35</v>
      </c>
      <c r="BSK51" s="342" t="s">
        <v>35</v>
      </c>
      <c r="BSL51" s="342" t="s">
        <v>35</v>
      </c>
      <c r="BSM51" s="342" t="s">
        <v>35</v>
      </c>
      <c r="BSN51" s="342" t="s">
        <v>35</v>
      </c>
      <c r="BSO51" s="342" t="s">
        <v>35</v>
      </c>
      <c r="BSP51" s="342" t="s">
        <v>35</v>
      </c>
      <c r="BSQ51" s="342" t="s">
        <v>35</v>
      </c>
      <c r="BSR51" s="342" t="s">
        <v>35</v>
      </c>
      <c r="BSS51" s="342" t="s">
        <v>35</v>
      </c>
      <c r="BST51" s="342" t="s">
        <v>35</v>
      </c>
      <c r="BSU51" s="342" t="s">
        <v>35</v>
      </c>
      <c r="BSV51" s="342" t="s">
        <v>35</v>
      </c>
      <c r="BSW51" s="342" t="s">
        <v>35</v>
      </c>
      <c r="BSX51" s="342" t="s">
        <v>35</v>
      </c>
      <c r="BSY51" s="342" t="s">
        <v>35</v>
      </c>
      <c r="BSZ51" s="342" t="s">
        <v>35</v>
      </c>
      <c r="BTA51" s="342" t="s">
        <v>35</v>
      </c>
      <c r="BTB51" s="342" t="s">
        <v>35</v>
      </c>
      <c r="BTC51" s="342" t="s">
        <v>35</v>
      </c>
      <c r="BTD51" s="342" t="s">
        <v>35</v>
      </c>
      <c r="BTE51" s="342" t="s">
        <v>35</v>
      </c>
      <c r="BTF51" s="342" t="s">
        <v>35</v>
      </c>
      <c r="BTG51" s="342" t="s">
        <v>35</v>
      </c>
      <c r="BTH51" s="342" t="s">
        <v>35</v>
      </c>
      <c r="BTI51" s="342" t="s">
        <v>35</v>
      </c>
      <c r="BTJ51" s="342" t="s">
        <v>35</v>
      </c>
      <c r="BTK51" s="342" t="s">
        <v>35</v>
      </c>
      <c r="BTL51" s="342" t="s">
        <v>35</v>
      </c>
      <c r="BTM51" s="342" t="s">
        <v>35</v>
      </c>
      <c r="BTN51" s="342" t="s">
        <v>35</v>
      </c>
      <c r="BTO51" s="342" t="s">
        <v>35</v>
      </c>
      <c r="BTP51" s="342" t="s">
        <v>35</v>
      </c>
      <c r="BTQ51" s="342" t="s">
        <v>35</v>
      </c>
      <c r="BTR51" s="342" t="s">
        <v>35</v>
      </c>
      <c r="BTS51" s="342" t="s">
        <v>35</v>
      </c>
      <c r="BTT51" s="342" t="s">
        <v>35</v>
      </c>
      <c r="BTU51" s="342" t="s">
        <v>35</v>
      </c>
      <c r="BTV51" s="342" t="s">
        <v>35</v>
      </c>
      <c r="BTW51" s="342" t="s">
        <v>35</v>
      </c>
      <c r="BTX51" s="342" t="s">
        <v>35</v>
      </c>
      <c r="BTY51" s="342" t="s">
        <v>35</v>
      </c>
      <c r="BTZ51" s="342" t="s">
        <v>35</v>
      </c>
      <c r="BUA51" s="342" t="s">
        <v>35</v>
      </c>
      <c r="BUB51" s="342" t="s">
        <v>35</v>
      </c>
      <c r="BUC51" s="342" t="s">
        <v>35</v>
      </c>
      <c r="BUD51" s="342" t="s">
        <v>35</v>
      </c>
      <c r="BUE51" s="342" t="s">
        <v>35</v>
      </c>
      <c r="BUF51" s="342" t="s">
        <v>35</v>
      </c>
      <c r="BUG51" s="342" t="s">
        <v>35</v>
      </c>
      <c r="BUH51" s="342" t="s">
        <v>35</v>
      </c>
      <c r="BUI51" s="342" t="s">
        <v>35</v>
      </c>
      <c r="BUJ51" s="342" t="s">
        <v>35</v>
      </c>
      <c r="BUK51" s="342" t="s">
        <v>35</v>
      </c>
      <c r="BUL51" s="342" t="s">
        <v>35</v>
      </c>
      <c r="BUM51" s="342" t="s">
        <v>35</v>
      </c>
      <c r="BUN51" s="342" t="s">
        <v>35</v>
      </c>
      <c r="BUO51" s="342" t="s">
        <v>35</v>
      </c>
      <c r="BUP51" s="342" t="s">
        <v>35</v>
      </c>
      <c r="BUQ51" s="342" t="s">
        <v>35</v>
      </c>
      <c r="BUR51" s="342" t="s">
        <v>35</v>
      </c>
      <c r="BUS51" s="342" t="s">
        <v>35</v>
      </c>
      <c r="BUT51" s="342" t="s">
        <v>35</v>
      </c>
      <c r="BUU51" s="342" t="s">
        <v>35</v>
      </c>
      <c r="BUV51" s="342" t="s">
        <v>35</v>
      </c>
      <c r="BUW51" s="342" t="s">
        <v>35</v>
      </c>
      <c r="BUX51" s="342" t="s">
        <v>35</v>
      </c>
      <c r="BUY51" s="342" t="s">
        <v>35</v>
      </c>
      <c r="BUZ51" s="342" t="s">
        <v>35</v>
      </c>
      <c r="BVA51" s="342" t="s">
        <v>35</v>
      </c>
      <c r="BVB51" s="342" t="s">
        <v>35</v>
      </c>
      <c r="BVC51" s="342" t="s">
        <v>35</v>
      </c>
      <c r="BVD51" s="342" t="s">
        <v>35</v>
      </c>
      <c r="BVE51" s="342" t="s">
        <v>35</v>
      </c>
      <c r="BVF51" s="342" t="s">
        <v>35</v>
      </c>
      <c r="BVG51" s="342" t="s">
        <v>35</v>
      </c>
      <c r="BVH51" s="342" t="s">
        <v>35</v>
      </c>
      <c r="BVI51" s="342" t="s">
        <v>35</v>
      </c>
      <c r="BVJ51" s="342" t="s">
        <v>35</v>
      </c>
      <c r="BVK51" s="342" t="s">
        <v>35</v>
      </c>
      <c r="BVL51" s="342" t="s">
        <v>35</v>
      </c>
      <c r="BVM51" s="342" t="s">
        <v>35</v>
      </c>
      <c r="BVN51" s="342" t="s">
        <v>35</v>
      </c>
      <c r="BVO51" s="342" t="s">
        <v>35</v>
      </c>
      <c r="BVP51" s="342" t="s">
        <v>35</v>
      </c>
      <c r="BVQ51" s="342" t="s">
        <v>35</v>
      </c>
      <c r="BVR51" s="342" t="s">
        <v>35</v>
      </c>
      <c r="BVS51" s="342" t="s">
        <v>35</v>
      </c>
      <c r="BVT51" s="342" t="s">
        <v>35</v>
      </c>
      <c r="BVU51" s="342" t="s">
        <v>35</v>
      </c>
      <c r="BVV51" s="342" t="s">
        <v>35</v>
      </c>
      <c r="BVW51" s="342" t="s">
        <v>35</v>
      </c>
      <c r="BVX51" s="342" t="s">
        <v>35</v>
      </c>
      <c r="BVY51" s="342" t="s">
        <v>35</v>
      </c>
      <c r="BVZ51" s="342" t="s">
        <v>35</v>
      </c>
      <c r="BWA51" s="342" t="s">
        <v>35</v>
      </c>
      <c r="BWB51" s="342" t="s">
        <v>35</v>
      </c>
      <c r="BWC51" s="342" t="s">
        <v>35</v>
      </c>
      <c r="BWD51" s="342" t="s">
        <v>35</v>
      </c>
      <c r="BWE51" s="342" t="s">
        <v>35</v>
      </c>
      <c r="BWF51" s="342" t="s">
        <v>35</v>
      </c>
      <c r="BWG51" s="342" t="s">
        <v>35</v>
      </c>
      <c r="BWH51" s="342" t="s">
        <v>35</v>
      </c>
      <c r="BWI51" s="342" t="s">
        <v>35</v>
      </c>
      <c r="BWJ51" s="342" t="s">
        <v>35</v>
      </c>
      <c r="BWK51" s="342" t="s">
        <v>35</v>
      </c>
      <c r="BWL51" s="342" t="s">
        <v>35</v>
      </c>
      <c r="BWM51" s="342" t="s">
        <v>35</v>
      </c>
      <c r="BWN51" s="342" t="s">
        <v>35</v>
      </c>
      <c r="BWO51" s="342" t="s">
        <v>35</v>
      </c>
      <c r="BWP51" s="342" t="s">
        <v>35</v>
      </c>
      <c r="BWQ51" s="342" t="s">
        <v>35</v>
      </c>
      <c r="BWR51" s="342" t="s">
        <v>35</v>
      </c>
      <c r="BWS51" s="342" t="s">
        <v>35</v>
      </c>
      <c r="BWT51" s="342" t="s">
        <v>35</v>
      </c>
      <c r="BWU51" s="342" t="s">
        <v>35</v>
      </c>
      <c r="BWV51" s="342" t="s">
        <v>35</v>
      </c>
      <c r="BWW51" s="342" t="s">
        <v>35</v>
      </c>
      <c r="BWX51" s="342" t="s">
        <v>35</v>
      </c>
      <c r="BWY51" s="342" t="s">
        <v>35</v>
      </c>
      <c r="BWZ51" s="342" t="s">
        <v>35</v>
      </c>
      <c r="BXA51" s="342" t="s">
        <v>35</v>
      </c>
      <c r="BXB51" s="342" t="s">
        <v>35</v>
      </c>
      <c r="BXC51" s="342" t="s">
        <v>35</v>
      </c>
      <c r="BXD51" s="342" t="s">
        <v>35</v>
      </c>
      <c r="BXE51" s="342" t="s">
        <v>35</v>
      </c>
      <c r="BXF51" s="342" t="s">
        <v>35</v>
      </c>
      <c r="BXG51" s="342" t="s">
        <v>35</v>
      </c>
      <c r="BXH51" s="342" t="s">
        <v>35</v>
      </c>
      <c r="BXI51" s="342" t="s">
        <v>35</v>
      </c>
      <c r="BXJ51" s="342" t="s">
        <v>35</v>
      </c>
      <c r="BXK51" s="342" t="s">
        <v>35</v>
      </c>
      <c r="BXL51" s="342" t="s">
        <v>35</v>
      </c>
      <c r="BXM51" s="342" t="s">
        <v>35</v>
      </c>
      <c r="BXN51" s="342" t="s">
        <v>35</v>
      </c>
      <c r="BXO51" s="342" t="s">
        <v>35</v>
      </c>
      <c r="BXP51" s="342" t="s">
        <v>35</v>
      </c>
      <c r="BXQ51" s="342" t="s">
        <v>35</v>
      </c>
      <c r="BXR51" s="342" t="s">
        <v>35</v>
      </c>
      <c r="BXS51" s="342" t="s">
        <v>35</v>
      </c>
      <c r="BXT51" s="342" t="s">
        <v>35</v>
      </c>
      <c r="BXU51" s="342" t="s">
        <v>35</v>
      </c>
      <c r="BXV51" s="342" t="s">
        <v>35</v>
      </c>
      <c r="BXW51" s="342" t="s">
        <v>35</v>
      </c>
      <c r="BXX51" s="342" t="s">
        <v>35</v>
      </c>
      <c r="BXY51" s="342" t="s">
        <v>35</v>
      </c>
      <c r="BXZ51" s="342" t="s">
        <v>35</v>
      </c>
      <c r="BYA51" s="342" t="s">
        <v>35</v>
      </c>
      <c r="BYB51" s="342" t="s">
        <v>35</v>
      </c>
      <c r="BYC51" s="342" t="s">
        <v>35</v>
      </c>
      <c r="BYD51" s="342" t="s">
        <v>35</v>
      </c>
      <c r="BYE51" s="342" t="s">
        <v>35</v>
      </c>
      <c r="BYF51" s="342" t="s">
        <v>35</v>
      </c>
      <c r="BYG51" s="342" t="s">
        <v>35</v>
      </c>
      <c r="BYH51" s="342" t="s">
        <v>35</v>
      </c>
      <c r="BYI51" s="342" t="s">
        <v>35</v>
      </c>
      <c r="BYJ51" s="342" t="s">
        <v>35</v>
      </c>
      <c r="BYK51" s="342" t="s">
        <v>35</v>
      </c>
      <c r="BYL51" s="342" t="s">
        <v>35</v>
      </c>
      <c r="BYM51" s="342" t="s">
        <v>35</v>
      </c>
      <c r="BYN51" s="342" t="s">
        <v>35</v>
      </c>
      <c r="BYO51" s="342" t="s">
        <v>35</v>
      </c>
      <c r="BYP51" s="342" t="s">
        <v>35</v>
      </c>
      <c r="BYQ51" s="342" t="s">
        <v>35</v>
      </c>
      <c r="BYR51" s="342" t="s">
        <v>35</v>
      </c>
      <c r="BYS51" s="342" t="s">
        <v>35</v>
      </c>
      <c r="BYT51" s="342" t="s">
        <v>35</v>
      </c>
      <c r="BYU51" s="342" t="s">
        <v>35</v>
      </c>
      <c r="BYV51" s="342" t="s">
        <v>35</v>
      </c>
      <c r="BYW51" s="342" t="s">
        <v>35</v>
      </c>
      <c r="BYX51" s="342" t="s">
        <v>35</v>
      </c>
      <c r="BYY51" s="342" t="s">
        <v>35</v>
      </c>
      <c r="BYZ51" s="342" t="s">
        <v>35</v>
      </c>
      <c r="BZA51" s="342" t="s">
        <v>35</v>
      </c>
      <c r="BZB51" s="342" t="s">
        <v>35</v>
      </c>
      <c r="BZC51" s="342" t="s">
        <v>35</v>
      </c>
      <c r="BZD51" s="342" t="s">
        <v>35</v>
      </c>
      <c r="BZE51" s="342" t="s">
        <v>35</v>
      </c>
      <c r="BZF51" s="342" t="s">
        <v>35</v>
      </c>
      <c r="BZG51" s="342" t="s">
        <v>35</v>
      </c>
      <c r="BZH51" s="342" t="s">
        <v>35</v>
      </c>
      <c r="BZI51" s="342" t="s">
        <v>35</v>
      </c>
      <c r="BZJ51" s="342" t="s">
        <v>35</v>
      </c>
      <c r="BZK51" s="342" t="s">
        <v>35</v>
      </c>
      <c r="BZL51" s="342" t="s">
        <v>35</v>
      </c>
      <c r="BZM51" s="342" t="s">
        <v>35</v>
      </c>
      <c r="BZN51" s="342" t="s">
        <v>35</v>
      </c>
      <c r="BZO51" s="342" t="s">
        <v>35</v>
      </c>
      <c r="BZP51" s="342" t="s">
        <v>35</v>
      </c>
      <c r="BZQ51" s="342" t="s">
        <v>35</v>
      </c>
      <c r="BZR51" s="342" t="s">
        <v>35</v>
      </c>
      <c r="BZS51" s="342" t="s">
        <v>35</v>
      </c>
      <c r="BZT51" s="342" t="s">
        <v>35</v>
      </c>
      <c r="BZU51" s="342" t="s">
        <v>35</v>
      </c>
      <c r="BZV51" s="342" t="s">
        <v>35</v>
      </c>
      <c r="BZW51" s="342" t="s">
        <v>35</v>
      </c>
      <c r="BZX51" s="342" t="s">
        <v>35</v>
      </c>
      <c r="BZY51" s="342" t="s">
        <v>35</v>
      </c>
      <c r="BZZ51" s="342" t="s">
        <v>35</v>
      </c>
      <c r="CAA51" s="342" t="s">
        <v>35</v>
      </c>
      <c r="CAB51" s="342" t="s">
        <v>35</v>
      </c>
      <c r="CAC51" s="342" t="s">
        <v>35</v>
      </c>
      <c r="CAD51" s="342" t="s">
        <v>35</v>
      </c>
      <c r="CAE51" s="342" t="s">
        <v>35</v>
      </c>
      <c r="CAF51" s="342" t="s">
        <v>35</v>
      </c>
      <c r="CAG51" s="342" t="s">
        <v>35</v>
      </c>
      <c r="CAH51" s="342" t="s">
        <v>35</v>
      </c>
      <c r="CAI51" s="342" t="s">
        <v>35</v>
      </c>
      <c r="CAJ51" s="342" t="s">
        <v>35</v>
      </c>
      <c r="CAK51" s="342" t="s">
        <v>35</v>
      </c>
      <c r="CAL51" s="342" t="s">
        <v>35</v>
      </c>
      <c r="CAM51" s="342" t="s">
        <v>35</v>
      </c>
      <c r="CAN51" s="342" t="s">
        <v>35</v>
      </c>
      <c r="CAO51" s="342" t="s">
        <v>35</v>
      </c>
      <c r="CAP51" s="342" t="s">
        <v>35</v>
      </c>
      <c r="CAQ51" s="342" t="s">
        <v>35</v>
      </c>
      <c r="CAR51" s="342" t="s">
        <v>35</v>
      </c>
      <c r="CAS51" s="342" t="s">
        <v>35</v>
      </c>
      <c r="CAT51" s="342" t="s">
        <v>35</v>
      </c>
      <c r="CAU51" s="342" t="s">
        <v>35</v>
      </c>
      <c r="CAV51" s="342" t="s">
        <v>35</v>
      </c>
      <c r="CAW51" s="342" t="s">
        <v>35</v>
      </c>
      <c r="CAX51" s="342" t="s">
        <v>35</v>
      </c>
      <c r="CAY51" s="342" t="s">
        <v>35</v>
      </c>
      <c r="CAZ51" s="342" t="s">
        <v>35</v>
      </c>
      <c r="CBA51" s="342" t="s">
        <v>35</v>
      </c>
      <c r="CBB51" s="342" t="s">
        <v>35</v>
      </c>
      <c r="CBC51" s="342" t="s">
        <v>35</v>
      </c>
      <c r="CBD51" s="342" t="s">
        <v>35</v>
      </c>
      <c r="CBE51" s="342" t="s">
        <v>35</v>
      </c>
      <c r="CBF51" s="342" t="s">
        <v>35</v>
      </c>
      <c r="CBG51" s="342" t="s">
        <v>35</v>
      </c>
      <c r="CBH51" s="342" t="s">
        <v>35</v>
      </c>
      <c r="CBI51" s="342" t="s">
        <v>35</v>
      </c>
      <c r="CBJ51" s="342" t="s">
        <v>35</v>
      </c>
      <c r="CBK51" s="342" t="s">
        <v>35</v>
      </c>
      <c r="CBL51" s="342" t="s">
        <v>35</v>
      </c>
      <c r="CBM51" s="342" t="s">
        <v>35</v>
      </c>
      <c r="CBN51" s="342" t="s">
        <v>35</v>
      </c>
      <c r="CBO51" s="342" t="s">
        <v>35</v>
      </c>
      <c r="CBP51" s="342" t="s">
        <v>35</v>
      </c>
      <c r="CBQ51" s="342" t="s">
        <v>35</v>
      </c>
      <c r="CBR51" s="342" t="s">
        <v>35</v>
      </c>
      <c r="CBS51" s="342" t="s">
        <v>35</v>
      </c>
      <c r="CBT51" s="342" t="s">
        <v>35</v>
      </c>
      <c r="CBU51" s="342" t="s">
        <v>35</v>
      </c>
      <c r="CBV51" s="342" t="s">
        <v>35</v>
      </c>
      <c r="CBW51" s="342" t="s">
        <v>35</v>
      </c>
      <c r="CBX51" s="342" t="s">
        <v>35</v>
      </c>
      <c r="CBY51" s="342" t="s">
        <v>35</v>
      </c>
      <c r="CBZ51" s="342" t="s">
        <v>35</v>
      </c>
      <c r="CCA51" s="342" t="s">
        <v>35</v>
      </c>
      <c r="CCB51" s="342" t="s">
        <v>35</v>
      </c>
      <c r="CCC51" s="342" t="s">
        <v>35</v>
      </c>
      <c r="CCD51" s="342" t="s">
        <v>35</v>
      </c>
      <c r="CCE51" s="342" t="s">
        <v>35</v>
      </c>
      <c r="CCF51" s="342" t="s">
        <v>35</v>
      </c>
      <c r="CCG51" s="342" t="s">
        <v>35</v>
      </c>
      <c r="CCH51" s="342" t="s">
        <v>35</v>
      </c>
      <c r="CCI51" s="342" t="s">
        <v>35</v>
      </c>
      <c r="CCJ51" s="342" t="s">
        <v>35</v>
      </c>
      <c r="CCK51" s="342" t="s">
        <v>35</v>
      </c>
      <c r="CCL51" s="342" t="s">
        <v>35</v>
      </c>
      <c r="CCM51" s="342" t="s">
        <v>35</v>
      </c>
      <c r="CCN51" s="342" t="s">
        <v>35</v>
      </c>
      <c r="CCO51" s="342" t="s">
        <v>35</v>
      </c>
      <c r="CCP51" s="342" t="s">
        <v>35</v>
      </c>
      <c r="CCQ51" s="342" t="s">
        <v>35</v>
      </c>
      <c r="CCR51" s="342" t="s">
        <v>35</v>
      </c>
      <c r="CCS51" s="342" t="s">
        <v>35</v>
      </c>
      <c r="CCT51" s="342" t="s">
        <v>35</v>
      </c>
      <c r="CCU51" s="342" t="s">
        <v>35</v>
      </c>
      <c r="CCV51" s="342" t="s">
        <v>35</v>
      </c>
      <c r="CCW51" s="342" t="s">
        <v>35</v>
      </c>
      <c r="CCX51" s="342" t="s">
        <v>35</v>
      </c>
      <c r="CCY51" s="342" t="s">
        <v>35</v>
      </c>
      <c r="CCZ51" s="342" t="s">
        <v>35</v>
      </c>
      <c r="CDA51" s="342" t="s">
        <v>35</v>
      </c>
      <c r="CDB51" s="342" t="s">
        <v>35</v>
      </c>
      <c r="CDC51" s="342" t="s">
        <v>35</v>
      </c>
      <c r="CDD51" s="342" t="s">
        <v>35</v>
      </c>
      <c r="CDE51" s="342" t="s">
        <v>35</v>
      </c>
      <c r="CDF51" s="342" t="s">
        <v>35</v>
      </c>
      <c r="CDG51" s="342" t="s">
        <v>35</v>
      </c>
      <c r="CDH51" s="342" t="s">
        <v>35</v>
      </c>
      <c r="CDI51" s="342" t="s">
        <v>35</v>
      </c>
      <c r="CDJ51" s="342" t="s">
        <v>35</v>
      </c>
      <c r="CDK51" s="342" t="s">
        <v>35</v>
      </c>
      <c r="CDL51" s="342" t="s">
        <v>35</v>
      </c>
      <c r="CDM51" s="342" t="s">
        <v>35</v>
      </c>
      <c r="CDN51" s="342" t="s">
        <v>35</v>
      </c>
      <c r="CDO51" s="342" t="s">
        <v>35</v>
      </c>
      <c r="CDP51" s="342" t="s">
        <v>35</v>
      </c>
      <c r="CDQ51" s="342" t="s">
        <v>35</v>
      </c>
      <c r="CDR51" s="342" t="s">
        <v>35</v>
      </c>
      <c r="CDS51" s="342" t="s">
        <v>35</v>
      </c>
      <c r="CDT51" s="342" t="s">
        <v>35</v>
      </c>
      <c r="CDU51" s="342" t="s">
        <v>35</v>
      </c>
      <c r="CDV51" s="342" t="s">
        <v>35</v>
      </c>
      <c r="CDW51" s="342" t="s">
        <v>35</v>
      </c>
      <c r="CDX51" s="342" t="s">
        <v>35</v>
      </c>
      <c r="CDY51" s="342" t="s">
        <v>35</v>
      </c>
      <c r="CDZ51" s="342" t="s">
        <v>35</v>
      </c>
      <c r="CEA51" s="342" t="s">
        <v>35</v>
      </c>
      <c r="CEB51" s="342" t="s">
        <v>35</v>
      </c>
      <c r="CEC51" s="342" t="s">
        <v>35</v>
      </c>
      <c r="CED51" s="342" t="s">
        <v>35</v>
      </c>
      <c r="CEE51" s="342" t="s">
        <v>35</v>
      </c>
      <c r="CEF51" s="342" t="s">
        <v>35</v>
      </c>
      <c r="CEG51" s="342" t="s">
        <v>35</v>
      </c>
      <c r="CEH51" s="342" t="s">
        <v>35</v>
      </c>
      <c r="CEI51" s="342" t="s">
        <v>35</v>
      </c>
      <c r="CEJ51" s="342" t="s">
        <v>35</v>
      </c>
      <c r="CEK51" s="342" t="s">
        <v>35</v>
      </c>
      <c r="CEL51" s="342" t="s">
        <v>35</v>
      </c>
      <c r="CEM51" s="342" t="s">
        <v>35</v>
      </c>
      <c r="CEN51" s="342" t="s">
        <v>35</v>
      </c>
      <c r="CEO51" s="342" t="s">
        <v>35</v>
      </c>
      <c r="CEP51" s="342" t="s">
        <v>35</v>
      </c>
      <c r="CEQ51" s="342" t="s">
        <v>35</v>
      </c>
      <c r="CER51" s="342" t="s">
        <v>35</v>
      </c>
      <c r="CES51" s="342" t="s">
        <v>35</v>
      </c>
      <c r="CET51" s="342" t="s">
        <v>35</v>
      </c>
      <c r="CEU51" s="342" t="s">
        <v>35</v>
      </c>
      <c r="CEV51" s="342" t="s">
        <v>35</v>
      </c>
      <c r="CEW51" s="342" t="s">
        <v>35</v>
      </c>
      <c r="CEX51" s="342" t="s">
        <v>35</v>
      </c>
      <c r="CEY51" s="342" t="s">
        <v>35</v>
      </c>
      <c r="CEZ51" s="342" t="s">
        <v>35</v>
      </c>
      <c r="CFA51" s="342" t="s">
        <v>35</v>
      </c>
      <c r="CFB51" s="342" t="s">
        <v>35</v>
      </c>
      <c r="CFC51" s="342" t="s">
        <v>35</v>
      </c>
      <c r="CFD51" s="342" t="s">
        <v>35</v>
      </c>
      <c r="CFE51" s="342" t="s">
        <v>35</v>
      </c>
      <c r="CFF51" s="342" t="s">
        <v>35</v>
      </c>
      <c r="CFG51" s="342" t="s">
        <v>35</v>
      </c>
      <c r="CFH51" s="342" t="s">
        <v>35</v>
      </c>
      <c r="CFI51" s="342" t="s">
        <v>35</v>
      </c>
      <c r="CFJ51" s="342" t="s">
        <v>35</v>
      </c>
      <c r="CFK51" s="342" t="s">
        <v>35</v>
      </c>
      <c r="CFL51" s="342" t="s">
        <v>35</v>
      </c>
      <c r="CFM51" s="342" t="s">
        <v>35</v>
      </c>
      <c r="CFN51" s="342" t="s">
        <v>35</v>
      </c>
      <c r="CFO51" s="342" t="s">
        <v>35</v>
      </c>
      <c r="CFP51" s="342" t="s">
        <v>35</v>
      </c>
      <c r="CFQ51" s="342" t="s">
        <v>35</v>
      </c>
      <c r="CFR51" s="342" t="s">
        <v>35</v>
      </c>
      <c r="CFS51" s="342" t="s">
        <v>35</v>
      </c>
      <c r="CFT51" s="342" t="s">
        <v>35</v>
      </c>
      <c r="CFU51" s="342" t="s">
        <v>35</v>
      </c>
      <c r="CFV51" s="342" t="s">
        <v>35</v>
      </c>
      <c r="CFW51" s="342" t="s">
        <v>35</v>
      </c>
      <c r="CFX51" s="342" t="s">
        <v>35</v>
      </c>
      <c r="CFY51" s="342" t="s">
        <v>35</v>
      </c>
      <c r="CFZ51" s="342" t="s">
        <v>35</v>
      </c>
      <c r="CGA51" s="342" t="s">
        <v>35</v>
      </c>
      <c r="CGB51" s="342" t="s">
        <v>35</v>
      </c>
      <c r="CGC51" s="342" t="s">
        <v>35</v>
      </c>
      <c r="CGD51" s="342" t="s">
        <v>35</v>
      </c>
      <c r="CGE51" s="342" t="s">
        <v>35</v>
      </c>
      <c r="CGF51" s="342" t="s">
        <v>35</v>
      </c>
      <c r="CGG51" s="342" t="s">
        <v>35</v>
      </c>
      <c r="CGH51" s="342" t="s">
        <v>35</v>
      </c>
      <c r="CGI51" s="342" t="s">
        <v>35</v>
      </c>
      <c r="CGJ51" s="342" t="s">
        <v>35</v>
      </c>
      <c r="CGK51" s="342" t="s">
        <v>35</v>
      </c>
      <c r="CGL51" s="342" t="s">
        <v>35</v>
      </c>
      <c r="CGM51" s="342" t="s">
        <v>35</v>
      </c>
      <c r="CGN51" s="342" t="s">
        <v>35</v>
      </c>
      <c r="CGO51" s="342" t="s">
        <v>35</v>
      </c>
      <c r="CGP51" s="342" t="s">
        <v>35</v>
      </c>
      <c r="CGQ51" s="342" t="s">
        <v>35</v>
      </c>
      <c r="CGR51" s="342" t="s">
        <v>35</v>
      </c>
      <c r="CGS51" s="342" t="s">
        <v>35</v>
      </c>
      <c r="CGT51" s="342" t="s">
        <v>35</v>
      </c>
      <c r="CGU51" s="342" t="s">
        <v>35</v>
      </c>
      <c r="CGV51" s="342" t="s">
        <v>35</v>
      </c>
      <c r="CGW51" s="342" t="s">
        <v>35</v>
      </c>
      <c r="CGX51" s="342" t="s">
        <v>35</v>
      </c>
      <c r="CGY51" s="342" t="s">
        <v>35</v>
      </c>
      <c r="CGZ51" s="342" t="s">
        <v>35</v>
      </c>
      <c r="CHA51" s="342" t="s">
        <v>35</v>
      </c>
      <c r="CHB51" s="342" t="s">
        <v>35</v>
      </c>
      <c r="CHC51" s="342" t="s">
        <v>35</v>
      </c>
      <c r="CHD51" s="342" t="s">
        <v>35</v>
      </c>
      <c r="CHE51" s="342" t="s">
        <v>35</v>
      </c>
      <c r="CHF51" s="342" t="s">
        <v>35</v>
      </c>
      <c r="CHG51" s="342" t="s">
        <v>35</v>
      </c>
      <c r="CHH51" s="342" t="s">
        <v>35</v>
      </c>
      <c r="CHI51" s="342" t="s">
        <v>35</v>
      </c>
      <c r="CHJ51" s="342" t="s">
        <v>35</v>
      </c>
      <c r="CHK51" s="342" t="s">
        <v>35</v>
      </c>
      <c r="CHL51" s="342" t="s">
        <v>35</v>
      </c>
      <c r="CHM51" s="342" t="s">
        <v>35</v>
      </c>
      <c r="CHN51" s="342" t="s">
        <v>35</v>
      </c>
      <c r="CHO51" s="342" t="s">
        <v>35</v>
      </c>
      <c r="CHP51" s="342" t="s">
        <v>35</v>
      </c>
      <c r="CHQ51" s="342" t="s">
        <v>35</v>
      </c>
      <c r="CHR51" s="342" t="s">
        <v>35</v>
      </c>
      <c r="CHS51" s="342" t="s">
        <v>35</v>
      </c>
      <c r="CHT51" s="342" t="s">
        <v>35</v>
      </c>
      <c r="CHU51" s="342" t="s">
        <v>35</v>
      </c>
      <c r="CHV51" s="342" t="s">
        <v>35</v>
      </c>
      <c r="CHW51" s="342" t="s">
        <v>35</v>
      </c>
      <c r="CHX51" s="342" t="s">
        <v>35</v>
      </c>
      <c r="CHY51" s="342" t="s">
        <v>35</v>
      </c>
      <c r="CHZ51" s="342" t="s">
        <v>35</v>
      </c>
      <c r="CIA51" s="342" t="s">
        <v>35</v>
      </c>
      <c r="CIB51" s="342" t="s">
        <v>35</v>
      </c>
      <c r="CIC51" s="342" t="s">
        <v>35</v>
      </c>
      <c r="CID51" s="342" t="s">
        <v>35</v>
      </c>
      <c r="CIE51" s="342" t="s">
        <v>35</v>
      </c>
      <c r="CIF51" s="342" t="s">
        <v>35</v>
      </c>
      <c r="CIG51" s="342" t="s">
        <v>35</v>
      </c>
      <c r="CIH51" s="342" t="s">
        <v>35</v>
      </c>
      <c r="CII51" s="342" t="s">
        <v>35</v>
      </c>
      <c r="CIJ51" s="342" t="s">
        <v>35</v>
      </c>
      <c r="CIK51" s="342" t="s">
        <v>35</v>
      </c>
      <c r="CIL51" s="342" t="s">
        <v>35</v>
      </c>
      <c r="CIM51" s="342" t="s">
        <v>35</v>
      </c>
      <c r="CIN51" s="342" t="s">
        <v>35</v>
      </c>
      <c r="CIO51" s="342" t="s">
        <v>35</v>
      </c>
      <c r="CIP51" s="342" t="s">
        <v>35</v>
      </c>
      <c r="CIQ51" s="342" t="s">
        <v>35</v>
      </c>
      <c r="CIR51" s="342" t="s">
        <v>35</v>
      </c>
      <c r="CIS51" s="342" t="s">
        <v>35</v>
      </c>
      <c r="CIT51" s="342" t="s">
        <v>35</v>
      </c>
      <c r="CIU51" s="342" t="s">
        <v>35</v>
      </c>
      <c r="CIV51" s="342" t="s">
        <v>35</v>
      </c>
      <c r="CIW51" s="342" t="s">
        <v>35</v>
      </c>
      <c r="CIX51" s="342" t="s">
        <v>35</v>
      </c>
      <c r="CIY51" s="342" t="s">
        <v>35</v>
      </c>
      <c r="CIZ51" s="342" t="s">
        <v>35</v>
      </c>
      <c r="CJA51" s="342" t="s">
        <v>35</v>
      </c>
      <c r="CJB51" s="342" t="s">
        <v>35</v>
      </c>
      <c r="CJC51" s="342" t="s">
        <v>35</v>
      </c>
      <c r="CJD51" s="342" t="s">
        <v>35</v>
      </c>
      <c r="CJE51" s="342" t="s">
        <v>35</v>
      </c>
      <c r="CJF51" s="342" t="s">
        <v>35</v>
      </c>
      <c r="CJG51" s="342" t="s">
        <v>35</v>
      </c>
      <c r="CJH51" s="342" t="s">
        <v>35</v>
      </c>
      <c r="CJI51" s="342" t="s">
        <v>35</v>
      </c>
      <c r="CJJ51" s="342" t="s">
        <v>35</v>
      </c>
      <c r="CJK51" s="342" t="s">
        <v>35</v>
      </c>
      <c r="CJL51" s="342" t="s">
        <v>35</v>
      </c>
      <c r="CJM51" s="342" t="s">
        <v>35</v>
      </c>
      <c r="CJN51" s="342" t="s">
        <v>35</v>
      </c>
      <c r="CJO51" s="342" t="s">
        <v>35</v>
      </c>
      <c r="CJP51" s="342" t="s">
        <v>35</v>
      </c>
      <c r="CJQ51" s="342" t="s">
        <v>35</v>
      </c>
      <c r="CJR51" s="342" t="s">
        <v>35</v>
      </c>
      <c r="CJS51" s="342" t="s">
        <v>35</v>
      </c>
      <c r="CJT51" s="342" t="s">
        <v>35</v>
      </c>
      <c r="CJU51" s="342" t="s">
        <v>35</v>
      </c>
      <c r="CJV51" s="342" t="s">
        <v>35</v>
      </c>
      <c r="CJW51" s="342" t="s">
        <v>35</v>
      </c>
      <c r="CJX51" s="342" t="s">
        <v>35</v>
      </c>
      <c r="CJY51" s="342" t="s">
        <v>35</v>
      </c>
      <c r="CJZ51" s="342" t="s">
        <v>35</v>
      </c>
      <c r="CKA51" s="342" t="s">
        <v>35</v>
      </c>
      <c r="CKB51" s="342" t="s">
        <v>35</v>
      </c>
      <c r="CKC51" s="342" t="s">
        <v>35</v>
      </c>
      <c r="CKD51" s="342" t="s">
        <v>35</v>
      </c>
      <c r="CKE51" s="342" t="s">
        <v>35</v>
      </c>
      <c r="CKF51" s="342" t="s">
        <v>35</v>
      </c>
      <c r="CKG51" s="342" t="s">
        <v>35</v>
      </c>
      <c r="CKH51" s="342" t="s">
        <v>35</v>
      </c>
      <c r="CKI51" s="342" t="s">
        <v>35</v>
      </c>
      <c r="CKJ51" s="342" t="s">
        <v>35</v>
      </c>
      <c r="CKK51" s="342" t="s">
        <v>35</v>
      </c>
      <c r="CKL51" s="342" t="s">
        <v>35</v>
      </c>
      <c r="CKM51" s="342" t="s">
        <v>35</v>
      </c>
      <c r="CKN51" s="342" t="s">
        <v>35</v>
      </c>
      <c r="CKO51" s="342" t="s">
        <v>35</v>
      </c>
      <c r="CKP51" s="342" t="s">
        <v>35</v>
      </c>
      <c r="CKQ51" s="342" t="s">
        <v>35</v>
      </c>
      <c r="CKR51" s="342" t="s">
        <v>35</v>
      </c>
      <c r="CKS51" s="342" t="s">
        <v>35</v>
      </c>
      <c r="CKT51" s="342" t="s">
        <v>35</v>
      </c>
      <c r="CKU51" s="342" t="s">
        <v>35</v>
      </c>
      <c r="CKV51" s="342" t="s">
        <v>35</v>
      </c>
      <c r="CKW51" s="342" t="s">
        <v>35</v>
      </c>
      <c r="CKX51" s="342" t="s">
        <v>35</v>
      </c>
      <c r="CKY51" s="342" t="s">
        <v>35</v>
      </c>
      <c r="CKZ51" s="342" t="s">
        <v>35</v>
      </c>
      <c r="CLA51" s="342" t="s">
        <v>35</v>
      </c>
      <c r="CLB51" s="342" t="s">
        <v>35</v>
      </c>
      <c r="CLC51" s="342" t="s">
        <v>35</v>
      </c>
      <c r="CLD51" s="342" t="s">
        <v>35</v>
      </c>
      <c r="CLE51" s="342" t="s">
        <v>35</v>
      </c>
      <c r="CLF51" s="342" t="s">
        <v>35</v>
      </c>
      <c r="CLG51" s="342" t="s">
        <v>35</v>
      </c>
      <c r="CLH51" s="342" t="s">
        <v>35</v>
      </c>
      <c r="CLI51" s="342" t="s">
        <v>35</v>
      </c>
      <c r="CLJ51" s="342" t="s">
        <v>35</v>
      </c>
      <c r="CLK51" s="342" t="s">
        <v>35</v>
      </c>
      <c r="CLL51" s="342" t="s">
        <v>35</v>
      </c>
      <c r="CLM51" s="342" t="s">
        <v>35</v>
      </c>
      <c r="CLN51" s="342" t="s">
        <v>35</v>
      </c>
      <c r="CLO51" s="342" t="s">
        <v>35</v>
      </c>
      <c r="CLP51" s="342" t="s">
        <v>35</v>
      </c>
      <c r="CLQ51" s="342" t="s">
        <v>35</v>
      </c>
      <c r="CLR51" s="342" t="s">
        <v>35</v>
      </c>
      <c r="CLS51" s="342" t="s">
        <v>35</v>
      </c>
      <c r="CLT51" s="342" t="s">
        <v>35</v>
      </c>
      <c r="CLU51" s="342" t="s">
        <v>35</v>
      </c>
      <c r="CLV51" s="342" t="s">
        <v>35</v>
      </c>
      <c r="CLW51" s="342" t="s">
        <v>35</v>
      </c>
      <c r="CLX51" s="342" t="s">
        <v>35</v>
      </c>
      <c r="CLY51" s="342" t="s">
        <v>35</v>
      </c>
      <c r="CLZ51" s="342" t="s">
        <v>35</v>
      </c>
      <c r="CMA51" s="342" t="s">
        <v>35</v>
      </c>
      <c r="CMB51" s="342" t="s">
        <v>35</v>
      </c>
      <c r="CMC51" s="342" t="s">
        <v>35</v>
      </c>
      <c r="CMD51" s="342" t="s">
        <v>35</v>
      </c>
      <c r="CME51" s="342" t="s">
        <v>35</v>
      </c>
      <c r="CMF51" s="342" t="s">
        <v>35</v>
      </c>
      <c r="CMG51" s="342" t="s">
        <v>35</v>
      </c>
      <c r="CMH51" s="342" t="s">
        <v>35</v>
      </c>
      <c r="CMI51" s="342" t="s">
        <v>35</v>
      </c>
      <c r="CMJ51" s="342" t="s">
        <v>35</v>
      </c>
      <c r="CMK51" s="342" t="s">
        <v>35</v>
      </c>
      <c r="CML51" s="342" t="s">
        <v>35</v>
      </c>
      <c r="CMM51" s="342" t="s">
        <v>35</v>
      </c>
      <c r="CMN51" s="342" t="s">
        <v>35</v>
      </c>
      <c r="CMO51" s="342" t="s">
        <v>35</v>
      </c>
      <c r="CMP51" s="342" t="s">
        <v>35</v>
      </c>
      <c r="CMQ51" s="342" t="s">
        <v>35</v>
      </c>
      <c r="CMR51" s="342" t="s">
        <v>35</v>
      </c>
      <c r="CMS51" s="342" t="s">
        <v>35</v>
      </c>
      <c r="CMT51" s="342" t="s">
        <v>35</v>
      </c>
      <c r="CMU51" s="342" t="s">
        <v>35</v>
      </c>
      <c r="CMV51" s="342" t="s">
        <v>35</v>
      </c>
      <c r="CMW51" s="342" t="s">
        <v>35</v>
      </c>
      <c r="CMX51" s="342" t="s">
        <v>35</v>
      </c>
      <c r="CMY51" s="342" t="s">
        <v>35</v>
      </c>
      <c r="CMZ51" s="342" t="s">
        <v>35</v>
      </c>
      <c r="CNA51" s="342" t="s">
        <v>35</v>
      </c>
      <c r="CNB51" s="342" t="s">
        <v>35</v>
      </c>
      <c r="CNC51" s="342" t="s">
        <v>35</v>
      </c>
      <c r="CND51" s="342" t="s">
        <v>35</v>
      </c>
      <c r="CNE51" s="342" t="s">
        <v>35</v>
      </c>
      <c r="CNF51" s="342" t="s">
        <v>35</v>
      </c>
      <c r="CNG51" s="342" t="s">
        <v>35</v>
      </c>
      <c r="CNH51" s="342" t="s">
        <v>35</v>
      </c>
      <c r="CNI51" s="342" t="s">
        <v>35</v>
      </c>
      <c r="CNJ51" s="342" t="s">
        <v>35</v>
      </c>
      <c r="CNK51" s="342" t="s">
        <v>35</v>
      </c>
      <c r="CNL51" s="342" t="s">
        <v>35</v>
      </c>
      <c r="CNM51" s="342" t="s">
        <v>35</v>
      </c>
      <c r="CNN51" s="342" t="s">
        <v>35</v>
      </c>
      <c r="CNO51" s="342" t="s">
        <v>35</v>
      </c>
      <c r="CNP51" s="342" t="s">
        <v>35</v>
      </c>
      <c r="CNQ51" s="342" t="s">
        <v>35</v>
      </c>
      <c r="CNR51" s="342" t="s">
        <v>35</v>
      </c>
      <c r="CNS51" s="342" t="s">
        <v>35</v>
      </c>
      <c r="CNT51" s="342" t="s">
        <v>35</v>
      </c>
      <c r="CNU51" s="342" t="s">
        <v>35</v>
      </c>
      <c r="CNV51" s="342" t="s">
        <v>35</v>
      </c>
      <c r="CNW51" s="342" t="s">
        <v>35</v>
      </c>
      <c r="CNX51" s="342" t="s">
        <v>35</v>
      </c>
      <c r="CNY51" s="342" t="s">
        <v>35</v>
      </c>
      <c r="CNZ51" s="342" t="s">
        <v>35</v>
      </c>
      <c r="COA51" s="342" t="s">
        <v>35</v>
      </c>
      <c r="COB51" s="342" t="s">
        <v>35</v>
      </c>
      <c r="COC51" s="342" t="s">
        <v>35</v>
      </c>
      <c r="COD51" s="342" t="s">
        <v>35</v>
      </c>
      <c r="COE51" s="342" t="s">
        <v>35</v>
      </c>
      <c r="COF51" s="342" t="s">
        <v>35</v>
      </c>
      <c r="COG51" s="342" t="s">
        <v>35</v>
      </c>
      <c r="COH51" s="342" t="s">
        <v>35</v>
      </c>
      <c r="COI51" s="342" t="s">
        <v>35</v>
      </c>
      <c r="COJ51" s="342" t="s">
        <v>35</v>
      </c>
      <c r="COK51" s="342" t="s">
        <v>35</v>
      </c>
      <c r="COL51" s="342" t="s">
        <v>35</v>
      </c>
      <c r="COM51" s="342" t="s">
        <v>35</v>
      </c>
      <c r="CON51" s="342" t="s">
        <v>35</v>
      </c>
      <c r="COO51" s="342" t="s">
        <v>35</v>
      </c>
      <c r="COP51" s="342" t="s">
        <v>35</v>
      </c>
      <c r="COQ51" s="342" t="s">
        <v>35</v>
      </c>
      <c r="COR51" s="342" t="s">
        <v>35</v>
      </c>
      <c r="COS51" s="342" t="s">
        <v>35</v>
      </c>
      <c r="COT51" s="342" t="s">
        <v>35</v>
      </c>
      <c r="COU51" s="342" t="s">
        <v>35</v>
      </c>
      <c r="COV51" s="342" t="s">
        <v>35</v>
      </c>
      <c r="COW51" s="342" t="s">
        <v>35</v>
      </c>
      <c r="COX51" s="342" t="s">
        <v>35</v>
      </c>
      <c r="COY51" s="342" t="s">
        <v>35</v>
      </c>
      <c r="COZ51" s="342" t="s">
        <v>35</v>
      </c>
      <c r="CPA51" s="342" t="s">
        <v>35</v>
      </c>
      <c r="CPB51" s="342" t="s">
        <v>35</v>
      </c>
      <c r="CPC51" s="342" t="s">
        <v>35</v>
      </c>
      <c r="CPD51" s="342" t="s">
        <v>35</v>
      </c>
      <c r="CPE51" s="342" t="s">
        <v>35</v>
      </c>
      <c r="CPF51" s="342" t="s">
        <v>35</v>
      </c>
      <c r="CPG51" s="342" t="s">
        <v>35</v>
      </c>
      <c r="CPH51" s="342" t="s">
        <v>35</v>
      </c>
      <c r="CPI51" s="342" t="s">
        <v>35</v>
      </c>
      <c r="CPJ51" s="342" t="s">
        <v>35</v>
      </c>
      <c r="CPK51" s="342" t="s">
        <v>35</v>
      </c>
      <c r="CPL51" s="342" t="s">
        <v>35</v>
      </c>
      <c r="CPM51" s="342" t="s">
        <v>35</v>
      </c>
      <c r="CPN51" s="342" t="s">
        <v>35</v>
      </c>
      <c r="CPO51" s="342" t="s">
        <v>35</v>
      </c>
      <c r="CPP51" s="342" t="s">
        <v>35</v>
      </c>
      <c r="CPQ51" s="342" t="s">
        <v>35</v>
      </c>
      <c r="CPR51" s="342" t="s">
        <v>35</v>
      </c>
      <c r="CPS51" s="342" t="s">
        <v>35</v>
      </c>
      <c r="CPT51" s="342" t="s">
        <v>35</v>
      </c>
      <c r="CPU51" s="342" t="s">
        <v>35</v>
      </c>
      <c r="CPV51" s="342" t="s">
        <v>35</v>
      </c>
      <c r="CPW51" s="342" t="s">
        <v>35</v>
      </c>
      <c r="CPX51" s="342" t="s">
        <v>35</v>
      </c>
      <c r="CPY51" s="342" t="s">
        <v>35</v>
      </c>
      <c r="CPZ51" s="342" t="s">
        <v>35</v>
      </c>
      <c r="CQA51" s="342" t="s">
        <v>35</v>
      </c>
      <c r="CQB51" s="342" t="s">
        <v>35</v>
      </c>
      <c r="CQC51" s="342" t="s">
        <v>35</v>
      </c>
      <c r="CQD51" s="342" t="s">
        <v>35</v>
      </c>
      <c r="CQE51" s="342" t="s">
        <v>35</v>
      </c>
      <c r="CQF51" s="342" t="s">
        <v>35</v>
      </c>
      <c r="CQG51" s="342" t="s">
        <v>35</v>
      </c>
      <c r="CQH51" s="342" t="s">
        <v>35</v>
      </c>
      <c r="CQI51" s="342" t="s">
        <v>35</v>
      </c>
      <c r="CQJ51" s="342" t="s">
        <v>35</v>
      </c>
      <c r="CQK51" s="342" t="s">
        <v>35</v>
      </c>
      <c r="CQL51" s="342" t="s">
        <v>35</v>
      </c>
      <c r="CQM51" s="342" t="s">
        <v>35</v>
      </c>
      <c r="CQN51" s="342" t="s">
        <v>35</v>
      </c>
      <c r="CQO51" s="342" t="s">
        <v>35</v>
      </c>
      <c r="CQP51" s="342" t="s">
        <v>35</v>
      </c>
      <c r="CQQ51" s="342" t="s">
        <v>35</v>
      </c>
      <c r="CQR51" s="342" t="s">
        <v>35</v>
      </c>
      <c r="CQS51" s="342" t="s">
        <v>35</v>
      </c>
      <c r="CQT51" s="342" t="s">
        <v>35</v>
      </c>
      <c r="CQU51" s="342" t="s">
        <v>35</v>
      </c>
      <c r="CQV51" s="342" t="s">
        <v>35</v>
      </c>
      <c r="CQW51" s="342" t="s">
        <v>35</v>
      </c>
      <c r="CQX51" s="342" t="s">
        <v>35</v>
      </c>
      <c r="CQY51" s="342" t="s">
        <v>35</v>
      </c>
      <c r="CQZ51" s="342" t="s">
        <v>35</v>
      </c>
      <c r="CRA51" s="342" t="s">
        <v>35</v>
      </c>
      <c r="CRB51" s="342" t="s">
        <v>35</v>
      </c>
      <c r="CRC51" s="342" t="s">
        <v>35</v>
      </c>
      <c r="CRD51" s="342" t="s">
        <v>35</v>
      </c>
      <c r="CRE51" s="342" t="s">
        <v>35</v>
      </c>
      <c r="CRF51" s="342" t="s">
        <v>35</v>
      </c>
      <c r="CRG51" s="342" t="s">
        <v>35</v>
      </c>
      <c r="CRH51" s="342" t="s">
        <v>35</v>
      </c>
      <c r="CRI51" s="342" t="s">
        <v>35</v>
      </c>
      <c r="CRJ51" s="342" t="s">
        <v>35</v>
      </c>
      <c r="CRK51" s="342" t="s">
        <v>35</v>
      </c>
      <c r="CRL51" s="342" t="s">
        <v>35</v>
      </c>
      <c r="CRM51" s="342" t="s">
        <v>35</v>
      </c>
      <c r="CRN51" s="342" t="s">
        <v>35</v>
      </c>
      <c r="CRO51" s="342" t="s">
        <v>35</v>
      </c>
      <c r="CRP51" s="342" t="s">
        <v>35</v>
      </c>
      <c r="CRQ51" s="342" t="s">
        <v>35</v>
      </c>
      <c r="CRR51" s="342" t="s">
        <v>35</v>
      </c>
      <c r="CRS51" s="342" t="s">
        <v>35</v>
      </c>
      <c r="CRT51" s="342" t="s">
        <v>35</v>
      </c>
      <c r="CRU51" s="342" t="s">
        <v>35</v>
      </c>
      <c r="CRV51" s="342" t="s">
        <v>35</v>
      </c>
      <c r="CRW51" s="342" t="s">
        <v>35</v>
      </c>
      <c r="CRX51" s="342" t="s">
        <v>35</v>
      </c>
      <c r="CRY51" s="342" t="s">
        <v>35</v>
      </c>
      <c r="CRZ51" s="342" t="s">
        <v>35</v>
      </c>
      <c r="CSA51" s="342" t="s">
        <v>35</v>
      </c>
      <c r="CSB51" s="342" t="s">
        <v>35</v>
      </c>
      <c r="CSC51" s="342" t="s">
        <v>35</v>
      </c>
      <c r="CSD51" s="342" t="s">
        <v>35</v>
      </c>
      <c r="CSE51" s="342" t="s">
        <v>35</v>
      </c>
      <c r="CSF51" s="342" t="s">
        <v>35</v>
      </c>
      <c r="CSG51" s="342" t="s">
        <v>35</v>
      </c>
      <c r="CSH51" s="342" t="s">
        <v>35</v>
      </c>
      <c r="CSI51" s="342" t="s">
        <v>35</v>
      </c>
      <c r="CSJ51" s="342" t="s">
        <v>35</v>
      </c>
      <c r="CSK51" s="342" t="s">
        <v>35</v>
      </c>
      <c r="CSL51" s="342" t="s">
        <v>35</v>
      </c>
      <c r="CSM51" s="342" t="s">
        <v>35</v>
      </c>
      <c r="CSN51" s="342" t="s">
        <v>35</v>
      </c>
      <c r="CSO51" s="342" t="s">
        <v>35</v>
      </c>
      <c r="CSP51" s="342" t="s">
        <v>35</v>
      </c>
      <c r="CSQ51" s="342" t="s">
        <v>35</v>
      </c>
      <c r="CSR51" s="342" t="s">
        <v>35</v>
      </c>
      <c r="CSS51" s="342" t="s">
        <v>35</v>
      </c>
      <c r="CST51" s="342" t="s">
        <v>35</v>
      </c>
      <c r="CSU51" s="342" t="s">
        <v>35</v>
      </c>
      <c r="CSV51" s="342" t="s">
        <v>35</v>
      </c>
      <c r="CSW51" s="342" t="s">
        <v>35</v>
      </c>
      <c r="CSX51" s="342" t="s">
        <v>35</v>
      </c>
      <c r="CSY51" s="342" t="s">
        <v>35</v>
      </c>
      <c r="CSZ51" s="342" t="s">
        <v>35</v>
      </c>
      <c r="CTA51" s="342" t="s">
        <v>35</v>
      </c>
      <c r="CTB51" s="342" t="s">
        <v>35</v>
      </c>
      <c r="CTC51" s="342" t="s">
        <v>35</v>
      </c>
      <c r="CTD51" s="342" t="s">
        <v>35</v>
      </c>
      <c r="CTE51" s="342" t="s">
        <v>35</v>
      </c>
      <c r="CTF51" s="342" t="s">
        <v>35</v>
      </c>
      <c r="CTG51" s="342" t="s">
        <v>35</v>
      </c>
      <c r="CTH51" s="342" t="s">
        <v>35</v>
      </c>
      <c r="CTI51" s="342" t="s">
        <v>35</v>
      </c>
      <c r="CTJ51" s="342" t="s">
        <v>35</v>
      </c>
      <c r="CTK51" s="342" t="s">
        <v>35</v>
      </c>
      <c r="CTL51" s="342" t="s">
        <v>35</v>
      </c>
      <c r="CTM51" s="342" t="s">
        <v>35</v>
      </c>
      <c r="CTN51" s="342" t="s">
        <v>35</v>
      </c>
      <c r="CTO51" s="342" t="s">
        <v>35</v>
      </c>
      <c r="CTP51" s="342" t="s">
        <v>35</v>
      </c>
      <c r="CTQ51" s="342" t="s">
        <v>35</v>
      </c>
      <c r="CTR51" s="342" t="s">
        <v>35</v>
      </c>
      <c r="CTS51" s="342" t="s">
        <v>35</v>
      </c>
      <c r="CTT51" s="342" t="s">
        <v>35</v>
      </c>
      <c r="CTU51" s="342" t="s">
        <v>35</v>
      </c>
      <c r="CTV51" s="342" t="s">
        <v>35</v>
      </c>
      <c r="CTW51" s="342" t="s">
        <v>35</v>
      </c>
      <c r="CTX51" s="342" t="s">
        <v>35</v>
      </c>
      <c r="CTY51" s="342" t="s">
        <v>35</v>
      </c>
      <c r="CTZ51" s="342" t="s">
        <v>35</v>
      </c>
      <c r="CUA51" s="342" t="s">
        <v>35</v>
      </c>
      <c r="CUB51" s="342" t="s">
        <v>35</v>
      </c>
      <c r="CUC51" s="342" t="s">
        <v>35</v>
      </c>
      <c r="CUD51" s="342" t="s">
        <v>35</v>
      </c>
      <c r="CUE51" s="342" t="s">
        <v>35</v>
      </c>
      <c r="CUF51" s="342" t="s">
        <v>35</v>
      </c>
      <c r="CUG51" s="342" t="s">
        <v>35</v>
      </c>
      <c r="CUH51" s="342" t="s">
        <v>35</v>
      </c>
      <c r="CUI51" s="342" t="s">
        <v>35</v>
      </c>
      <c r="CUJ51" s="342" t="s">
        <v>35</v>
      </c>
      <c r="CUK51" s="342" t="s">
        <v>35</v>
      </c>
      <c r="CUL51" s="342" t="s">
        <v>35</v>
      </c>
      <c r="CUM51" s="342" t="s">
        <v>35</v>
      </c>
      <c r="CUN51" s="342" t="s">
        <v>35</v>
      </c>
      <c r="CUO51" s="342" t="s">
        <v>35</v>
      </c>
      <c r="CUP51" s="342" t="s">
        <v>35</v>
      </c>
      <c r="CUQ51" s="342" t="s">
        <v>35</v>
      </c>
      <c r="CUR51" s="342" t="s">
        <v>35</v>
      </c>
      <c r="CUS51" s="342" t="s">
        <v>35</v>
      </c>
      <c r="CUT51" s="342" t="s">
        <v>35</v>
      </c>
      <c r="CUU51" s="342" t="s">
        <v>35</v>
      </c>
      <c r="CUV51" s="342" t="s">
        <v>35</v>
      </c>
      <c r="CUW51" s="342" t="s">
        <v>35</v>
      </c>
      <c r="CUX51" s="342" t="s">
        <v>35</v>
      </c>
      <c r="CUY51" s="342" t="s">
        <v>35</v>
      </c>
      <c r="CUZ51" s="342" t="s">
        <v>35</v>
      </c>
      <c r="CVA51" s="342" t="s">
        <v>35</v>
      </c>
      <c r="CVB51" s="342" t="s">
        <v>35</v>
      </c>
      <c r="CVC51" s="342" t="s">
        <v>35</v>
      </c>
      <c r="CVD51" s="342" t="s">
        <v>35</v>
      </c>
      <c r="CVE51" s="342" t="s">
        <v>35</v>
      </c>
      <c r="CVF51" s="342" t="s">
        <v>35</v>
      </c>
      <c r="CVG51" s="342" t="s">
        <v>35</v>
      </c>
      <c r="CVH51" s="342" t="s">
        <v>35</v>
      </c>
      <c r="CVI51" s="342" t="s">
        <v>35</v>
      </c>
      <c r="CVJ51" s="342" t="s">
        <v>35</v>
      </c>
      <c r="CVK51" s="342" t="s">
        <v>35</v>
      </c>
      <c r="CVL51" s="342" t="s">
        <v>35</v>
      </c>
      <c r="CVM51" s="342" t="s">
        <v>35</v>
      </c>
      <c r="CVN51" s="342" t="s">
        <v>35</v>
      </c>
      <c r="CVO51" s="342" t="s">
        <v>35</v>
      </c>
      <c r="CVP51" s="342" t="s">
        <v>35</v>
      </c>
      <c r="CVQ51" s="342" t="s">
        <v>35</v>
      </c>
      <c r="CVR51" s="342" t="s">
        <v>35</v>
      </c>
      <c r="CVS51" s="342" t="s">
        <v>35</v>
      </c>
      <c r="CVT51" s="342" t="s">
        <v>35</v>
      </c>
      <c r="CVU51" s="342" t="s">
        <v>35</v>
      </c>
      <c r="CVV51" s="342" t="s">
        <v>35</v>
      </c>
      <c r="CVW51" s="342" t="s">
        <v>35</v>
      </c>
      <c r="CVX51" s="342" t="s">
        <v>35</v>
      </c>
      <c r="CVY51" s="342" t="s">
        <v>35</v>
      </c>
      <c r="CVZ51" s="342" t="s">
        <v>35</v>
      </c>
      <c r="CWA51" s="342" t="s">
        <v>35</v>
      </c>
      <c r="CWB51" s="342" t="s">
        <v>35</v>
      </c>
      <c r="CWC51" s="342" t="s">
        <v>35</v>
      </c>
      <c r="CWD51" s="342" t="s">
        <v>35</v>
      </c>
      <c r="CWE51" s="342" t="s">
        <v>35</v>
      </c>
      <c r="CWF51" s="342" t="s">
        <v>35</v>
      </c>
      <c r="CWG51" s="342" t="s">
        <v>35</v>
      </c>
      <c r="CWH51" s="342" t="s">
        <v>35</v>
      </c>
      <c r="CWI51" s="342" t="s">
        <v>35</v>
      </c>
      <c r="CWJ51" s="342" t="s">
        <v>35</v>
      </c>
      <c r="CWK51" s="342" t="s">
        <v>35</v>
      </c>
      <c r="CWL51" s="342" t="s">
        <v>35</v>
      </c>
      <c r="CWM51" s="342" t="s">
        <v>35</v>
      </c>
      <c r="CWN51" s="342" t="s">
        <v>35</v>
      </c>
      <c r="CWO51" s="342" t="s">
        <v>35</v>
      </c>
      <c r="CWP51" s="342" t="s">
        <v>35</v>
      </c>
      <c r="CWQ51" s="342" t="s">
        <v>35</v>
      </c>
      <c r="CWR51" s="342" t="s">
        <v>35</v>
      </c>
      <c r="CWS51" s="342" t="s">
        <v>35</v>
      </c>
      <c r="CWT51" s="342" t="s">
        <v>35</v>
      </c>
      <c r="CWU51" s="342" t="s">
        <v>35</v>
      </c>
      <c r="CWV51" s="342" t="s">
        <v>35</v>
      </c>
      <c r="CWW51" s="342" t="s">
        <v>35</v>
      </c>
      <c r="CWX51" s="342" t="s">
        <v>35</v>
      </c>
      <c r="CWY51" s="342" t="s">
        <v>35</v>
      </c>
      <c r="CWZ51" s="342" t="s">
        <v>35</v>
      </c>
      <c r="CXA51" s="342" t="s">
        <v>35</v>
      </c>
      <c r="CXB51" s="342" t="s">
        <v>35</v>
      </c>
      <c r="CXC51" s="342" t="s">
        <v>35</v>
      </c>
      <c r="CXD51" s="342" t="s">
        <v>35</v>
      </c>
      <c r="CXE51" s="342" t="s">
        <v>35</v>
      </c>
      <c r="CXF51" s="342" t="s">
        <v>35</v>
      </c>
      <c r="CXG51" s="342" t="s">
        <v>35</v>
      </c>
      <c r="CXH51" s="342" t="s">
        <v>35</v>
      </c>
      <c r="CXI51" s="342" t="s">
        <v>35</v>
      </c>
      <c r="CXJ51" s="342" t="s">
        <v>35</v>
      </c>
      <c r="CXK51" s="342" t="s">
        <v>35</v>
      </c>
      <c r="CXL51" s="342" t="s">
        <v>35</v>
      </c>
      <c r="CXM51" s="342" t="s">
        <v>35</v>
      </c>
      <c r="CXN51" s="342" t="s">
        <v>35</v>
      </c>
      <c r="CXO51" s="342" t="s">
        <v>35</v>
      </c>
      <c r="CXP51" s="342" t="s">
        <v>35</v>
      </c>
      <c r="CXQ51" s="342" t="s">
        <v>35</v>
      </c>
      <c r="CXR51" s="342" t="s">
        <v>35</v>
      </c>
      <c r="CXS51" s="342" t="s">
        <v>35</v>
      </c>
      <c r="CXT51" s="342" t="s">
        <v>35</v>
      </c>
      <c r="CXU51" s="342" t="s">
        <v>35</v>
      </c>
      <c r="CXV51" s="342" t="s">
        <v>35</v>
      </c>
      <c r="CXW51" s="342" t="s">
        <v>35</v>
      </c>
      <c r="CXX51" s="342" t="s">
        <v>35</v>
      </c>
      <c r="CXY51" s="342" t="s">
        <v>35</v>
      </c>
      <c r="CXZ51" s="342" t="s">
        <v>35</v>
      </c>
      <c r="CYA51" s="342" t="s">
        <v>35</v>
      </c>
      <c r="CYB51" s="342" t="s">
        <v>35</v>
      </c>
      <c r="CYC51" s="342" t="s">
        <v>35</v>
      </c>
      <c r="CYD51" s="342" t="s">
        <v>35</v>
      </c>
      <c r="CYE51" s="342" t="s">
        <v>35</v>
      </c>
      <c r="CYF51" s="342" t="s">
        <v>35</v>
      </c>
      <c r="CYG51" s="342" t="s">
        <v>35</v>
      </c>
      <c r="CYH51" s="342" t="s">
        <v>35</v>
      </c>
      <c r="CYI51" s="342" t="s">
        <v>35</v>
      </c>
      <c r="CYJ51" s="342" t="s">
        <v>35</v>
      </c>
      <c r="CYK51" s="342" t="s">
        <v>35</v>
      </c>
      <c r="CYL51" s="342" t="s">
        <v>35</v>
      </c>
      <c r="CYM51" s="342" t="s">
        <v>35</v>
      </c>
      <c r="CYN51" s="342" t="s">
        <v>35</v>
      </c>
      <c r="CYO51" s="342" t="s">
        <v>35</v>
      </c>
      <c r="CYP51" s="342" t="s">
        <v>35</v>
      </c>
      <c r="CYQ51" s="342" t="s">
        <v>35</v>
      </c>
      <c r="CYR51" s="342" t="s">
        <v>35</v>
      </c>
      <c r="CYS51" s="342" t="s">
        <v>35</v>
      </c>
      <c r="CYT51" s="342" t="s">
        <v>35</v>
      </c>
      <c r="CYU51" s="342" t="s">
        <v>35</v>
      </c>
      <c r="CYV51" s="342" t="s">
        <v>35</v>
      </c>
      <c r="CYW51" s="342" t="s">
        <v>35</v>
      </c>
      <c r="CYX51" s="342" t="s">
        <v>35</v>
      </c>
      <c r="CYY51" s="342" t="s">
        <v>35</v>
      </c>
      <c r="CYZ51" s="342" t="s">
        <v>35</v>
      </c>
      <c r="CZA51" s="342" t="s">
        <v>35</v>
      </c>
      <c r="CZB51" s="342" t="s">
        <v>35</v>
      </c>
      <c r="CZC51" s="342" t="s">
        <v>35</v>
      </c>
      <c r="CZD51" s="342" t="s">
        <v>35</v>
      </c>
      <c r="CZE51" s="342" t="s">
        <v>35</v>
      </c>
      <c r="CZF51" s="342" t="s">
        <v>35</v>
      </c>
      <c r="CZG51" s="342" t="s">
        <v>35</v>
      </c>
      <c r="CZH51" s="342" t="s">
        <v>35</v>
      </c>
      <c r="CZI51" s="342" t="s">
        <v>35</v>
      </c>
      <c r="CZJ51" s="342" t="s">
        <v>35</v>
      </c>
      <c r="CZK51" s="342" t="s">
        <v>35</v>
      </c>
      <c r="CZL51" s="342" t="s">
        <v>35</v>
      </c>
      <c r="CZM51" s="342" t="s">
        <v>35</v>
      </c>
      <c r="CZN51" s="342" t="s">
        <v>35</v>
      </c>
      <c r="CZO51" s="342" t="s">
        <v>35</v>
      </c>
      <c r="CZP51" s="342" t="s">
        <v>35</v>
      </c>
      <c r="CZQ51" s="342" t="s">
        <v>35</v>
      </c>
      <c r="CZR51" s="342" t="s">
        <v>35</v>
      </c>
      <c r="CZS51" s="342" t="s">
        <v>35</v>
      </c>
      <c r="CZT51" s="342" t="s">
        <v>35</v>
      </c>
      <c r="CZU51" s="342" t="s">
        <v>35</v>
      </c>
      <c r="CZV51" s="342" t="s">
        <v>35</v>
      </c>
      <c r="CZW51" s="342" t="s">
        <v>35</v>
      </c>
      <c r="CZX51" s="342" t="s">
        <v>35</v>
      </c>
      <c r="CZY51" s="342" t="s">
        <v>35</v>
      </c>
      <c r="CZZ51" s="342" t="s">
        <v>35</v>
      </c>
      <c r="DAA51" s="342" t="s">
        <v>35</v>
      </c>
      <c r="DAB51" s="342" t="s">
        <v>35</v>
      </c>
      <c r="DAC51" s="342" t="s">
        <v>35</v>
      </c>
      <c r="DAD51" s="342" t="s">
        <v>35</v>
      </c>
      <c r="DAE51" s="342" t="s">
        <v>35</v>
      </c>
      <c r="DAF51" s="342" t="s">
        <v>35</v>
      </c>
      <c r="DAG51" s="342" t="s">
        <v>35</v>
      </c>
      <c r="DAH51" s="342" t="s">
        <v>35</v>
      </c>
      <c r="DAI51" s="342" t="s">
        <v>35</v>
      </c>
      <c r="DAJ51" s="342" t="s">
        <v>35</v>
      </c>
      <c r="DAK51" s="342" t="s">
        <v>35</v>
      </c>
      <c r="DAL51" s="342" t="s">
        <v>35</v>
      </c>
      <c r="DAM51" s="342" t="s">
        <v>35</v>
      </c>
      <c r="DAN51" s="342" t="s">
        <v>35</v>
      </c>
      <c r="DAO51" s="342" t="s">
        <v>35</v>
      </c>
      <c r="DAP51" s="342" t="s">
        <v>35</v>
      </c>
      <c r="DAQ51" s="342" t="s">
        <v>35</v>
      </c>
      <c r="DAR51" s="342" t="s">
        <v>35</v>
      </c>
      <c r="DAS51" s="342" t="s">
        <v>35</v>
      </c>
      <c r="DAT51" s="342" t="s">
        <v>35</v>
      </c>
      <c r="DAU51" s="342" t="s">
        <v>35</v>
      </c>
      <c r="DAV51" s="342" t="s">
        <v>35</v>
      </c>
      <c r="DAW51" s="342" t="s">
        <v>35</v>
      </c>
      <c r="DAX51" s="342" t="s">
        <v>35</v>
      </c>
      <c r="DAY51" s="342" t="s">
        <v>35</v>
      </c>
      <c r="DAZ51" s="342" t="s">
        <v>35</v>
      </c>
      <c r="DBA51" s="342" t="s">
        <v>35</v>
      </c>
      <c r="DBB51" s="342" t="s">
        <v>35</v>
      </c>
      <c r="DBC51" s="342" t="s">
        <v>35</v>
      </c>
      <c r="DBD51" s="342" t="s">
        <v>35</v>
      </c>
      <c r="DBE51" s="342" t="s">
        <v>35</v>
      </c>
      <c r="DBF51" s="342" t="s">
        <v>35</v>
      </c>
      <c r="DBG51" s="342" t="s">
        <v>35</v>
      </c>
      <c r="DBH51" s="342" t="s">
        <v>35</v>
      </c>
      <c r="DBI51" s="342" t="s">
        <v>35</v>
      </c>
      <c r="DBJ51" s="342" t="s">
        <v>35</v>
      </c>
      <c r="DBK51" s="342" t="s">
        <v>35</v>
      </c>
      <c r="DBL51" s="342" t="s">
        <v>35</v>
      </c>
      <c r="DBM51" s="342" t="s">
        <v>35</v>
      </c>
      <c r="DBN51" s="342" t="s">
        <v>35</v>
      </c>
      <c r="DBO51" s="342" t="s">
        <v>35</v>
      </c>
      <c r="DBP51" s="342" t="s">
        <v>35</v>
      </c>
      <c r="DBQ51" s="342" t="s">
        <v>35</v>
      </c>
      <c r="DBR51" s="342" t="s">
        <v>35</v>
      </c>
      <c r="DBS51" s="342" t="s">
        <v>35</v>
      </c>
      <c r="DBT51" s="342" t="s">
        <v>35</v>
      </c>
      <c r="DBU51" s="342" t="s">
        <v>35</v>
      </c>
      <c r="DBV51" s="342" t="s">
        <v>35</v>
      </c>
      <c r="DBW51" s="342" t="s">
        <v>35</v>
      </c>
      <c r="DBX51" s="342" t="s">
        <v>35</v>
      </c>
      <c r="DBY51" s="342" t="s">
        <v>35</v>
      </c>
      <c r="DBZ51" s="342" t="s">
        <v>35</v>
      </c>
      <c r="DCA51" s="342" t="s">
        <v>35</v>
      </c>
      <c r="DCB51" s="342" t="s">
        <v>35</v>
      </c>
      <c r="DCC51" s="342" t="s">
        <v>35</v>
      </c>
      <c r="DCD51" s="342" t="s">
        <v>35</v>
      </c>
      <c r="DCE51" s="342" t="s">
        <v>35</v>
      </c>
      <c r="DCF51" s="342" t="s">
        <v>35</v>
      </c>
      <c r="DCG51" s="342" t="s">
        <v>35</v>
      </c>
      <c r="DCH51" s="342" t="s">
        <v>35</v>
      </c>
      <c r="DCI51" s="342" t="s">
        <v>35</v>
      </c>
      <c r="DCJ51" s="342" t="s">
        <v>35</v>
      </c>
      <c r="DCK51" s="342" t="s">
        <v>35</v>
      </c>
      <c r="DCL51" s="342" t="s">
        <v>35</v>
      </c>
      <c r="DCM51" s="342" t="s">
        <v>35</v>
      </c>
      <c r="DCN51" s="342" t="s">
        <v>35</v>
      </c>
      <c r="DCO51" s="342" t="s">
        <v>35</v>
      </c>
      <c r="DCP51" s="342" t="s">
        <v>35</v>
      </c>
      <c r="DCQ51" s="342" t="s">
        <v>35</v>
      </c>
      <c r="DCR51" s="342" t="s">
        <v>35</v>
      </c>
      <c r="DCS51" s="342" t="s">
        <v>35</v>
      </c>
      <c r="DCT51" s="342" t="s">
        <v>35</v>
      </c>
      <c r="DCU51" s="342" t="s">
        <v>35</v>
      </c>
      <c r="DCV51" s="342" t="s">
        <v>35</v>
      </c>
      <c r="DCW51" s="342" t="s">
        <v>35</v>
      </c>
      <c r="DCX51" s="342" t="s">
        <v>35</v>
      </c>
      <c r="DCY51" s="342" t="s">
        <v>35</v>
      </c>
      <c r="DCZ51" s="342" t="s">
        <v>35</v>
      </c>
      <c r="DDA51" s="342" t="s">
        <v>35</v>
      </c>
      <c r="DDB51" s="342" t="s">
        <v>35</v>
      </c>
      <c r="DDC51" s="342" t="s">
        <v>35</v>
      </c>
      <c r="DDD51" s="342" t="s">
        <v>35</v>
      </c>
      <c r="DDE51" s="342" t="s">
        <v>35</v>
      </c>
      <c r="DDF51" s="342" t="s">
        <v>35</v>
      </c>
      <c r="DDG51" s="342" t="s">
        <v>35</v>
      </c>
      <c r="DDH51" s="342" t="s">
        <v>35</v>
      </c>
      <c r="DDI51" s="342" t="s">
        <v>35</v>
      </c>
      <c r="DDJ51" s="342" t="s">
        <v>35</v>
      </c>
      <c r="DDK51" s="342" t="s">
        <v>35</v>
      </c>
      <c r="DDL51" s="342" t="s">
        <v>35</v>
      </c>
      <c r="DDM51" s="342" t="s">
        <v>35</v>
      </c>
      <c r="DDN51" s="342" t="s">
        <v>35</v>
      </c>
      <c r="DDO51" s="342" t="s">
        <v>35</v>
      </c>
      <c r="DDP51" s="342" t="s">
        <v>35</v>
      </c>
      <c r="DDQ51" s="342" t="s">
        <v>35</v>
      </c>
      <c r="DDR51" s="342" t="s">
        <v>35</v>
      </c>
      <c r="DDS51" s="342" t="s">
        <v>35</v>
      </c>
      <c r="DDT51" s="342" t="s">
        <v>35</v>
      </c>
      <c r="DDU51" s="342" t="s">
        <v>35</v>
      </c>
      <c r="DDV51" s="342" t="s">
        <v>35</v>
      </c>
      <c r="DDW51" s="342" t="s">
        <v>35</v>
      </c>
      <c r="DDX51" s="342" t="s">
        <v>35</v>
      </c>
      <c r="DDY51" s="342" t="s">
        <v>35</v>
      </c>
      <c r="DDZ51" s="342" t="s">
        <v>35</v>
      </c>
      <c r="DEA51" s="342" t="s">
        <v>35</v>
      </c>
      <c r="DEB51" s="342" t="s">
        <v>35</v>
      </c>
      <c r="DEC51" s="342" t="s">
        <v>35</v>
      </c>
      <c r="DED51" s="342" t="s">
        <v>35</v>
      </c>
      <c r="DEE51" s="342" t="s">
        <v>35</v>
      </c>
      <c r="DEF51" s="342" t="s">
        <v>35</v>
      </c>
      <c r="DEG51" s="342" t="s">
        <v>35</v>
      </c>
      <c r="DEH51" s="342" t="s">
        <v>35</v>
      </c>
      <c r="DEI51" s="342" t="s">
        <v>35</v>
      </c>
      <c r="DEJ51" s="342" t="s">
        <v>35</v>
      </c>
      <c r="DEK51" s="342" t="s">
        <v>35</v>
      </c>
      <c r="DEL51" s="342" t="s">
        <v>35</v>
      </c>
      <c r="DEM51" s="342" t="s">
        <v>35</v>
      </c>
      <c r="DEN51" s="342" t="s">
        <v>35</v>
      </c>
      <c r="DEO51" s="342" t="s">
        <v>35</v>
      </c>
      <c r="DEP51" s="342" t="s">
        <v>35</v>
      </c>
      <c r="DEQ51" s="342" t="s">
        <v>35</v>
      </c>
      <c r="DER51" s="342" t="s">
        <v>35</v>
      </c>
      <c r="DES51" s="342" t="s">
        <v>35</v>
      </c>
      <c r="DET51" s="342" t="s">
        <v>35</v>
      </c>
      <c r="DEU51" s="342" t="s">
        <v>35</v>
      </c>
      <c r="DEV51" s="342" t="s">
        <v>35</v>
      </c>
      <c r="DEW51" s="342" t="s">
        <v>35</v>
      </c>
      <c r="DEX51" s="342" t="s">
        <v>35</v>
      </c>
      <c r="DEY51" s="342" t="s">
        <v>35</v>
      </c>
      <c r="DEZ51" s="342" t="s">
        <v>35</v>
      </c>
      <c r="DFA51" s="342" t="s">
        <v>35</v>
      </c>
      <c r="DFB51" s="342" t="s">
        <v>35</v>
      </c>
      <c r="DFC51" s="342" t="s">
        <v>35</v>
      </c>
      <c r="DFD51" s="342" t="s">
        <v>35</v>
      </c>
      <c r="DFE51" s="342" t="s">
        <v>35</v>
      </c>
      <c r="DFF51" s="342" t="s">
        <v>35</v>
      </c>
      <c r="DFG51" s="342" t="s">
        <v>35</v>
      </c>
      <c r="DFH51" s="342" t="s">
        <v>35</v>
      </c>
      <c r="DFI51" s="342" t="s">
        <v>35</v>
      </c>
      <c r="DFJ51" s="342" t="s">
        <v>35</v>
      </c>
      <c r="DFK51" s="342" t="s">
        <v>35</v>
      </c>
      <c r="DFL51" s="342" t="s">
        <v>35</v>
      </c>
      <c r="DFM51" s="342" t="s">
        <v>35</v>
      </c>
      <c r="DFN51" s="342" t="s">
        <v>35</v>
      </c>
      <c r="DFO51" s="342" t="s">
        <v>35</v>
      </c>
      <c r="DFP51" s="342" t="s">
        <v>35</v>
      </c>
      <c r="DFQ51" s="342" t="s">
        <v>35</v>
      </c>
      <c r="DFR51" s="342" t="s">
        <v>35</v>
      </c>
      <c r="DFS51" s="342" t="s">
        <v>35</v>
      </c>
      <c r="DFT51" s="342" t="s">
        <v>35</v>
      </c>
      <c r="DFU51" s="342" t="s">
        <v>35</v>
      </c>
      <c r="DFV51" s="342" t="s">
        <v>35</v>
      </c>
      <c r="DFW51" s="342" t="s">
        <v>35</v>
      </c>
      <c r="DFX51" s="342" t="s">
        <v>35</v>
      </c>
      <c r="DFY51" s="342" t="s">
        <v>35</v>
      </c>
      <c r="DFZ51" s="342" t="s">
        <v>35</v>
      </c>
      <c r="DGA51" s="342" t="s">
        <v>35</v>
      </c>
      <c r="DGB51" s="342" t="s">
        <v>35</v>
      </c>
      <c r="DGC51" s="342" t="s">
        <v>35</v>
      </c>
      <c r="DGD51" s="342" t="s">
        <v>35</v>
      </c>
      <c r="DGE51" s="342" t="s">
        <v>35</v>
      </c>
      <c r="DGF51" s="342" t="s">
        <v>35</v>
      </c>
      <c r="DGG51" s="342" t="s">
        <v>35</v>
      </c>
      <c r="DGH51" s="342" t="s">
        <v>35</v>
      </c>
      <c r="DGI51" s="342" t="s">
        <v>35</v>
      </c>
      <c r="DGJ51" s="342" t="s">
        <v>35</v>
      </c>
      <c r="DGK51" s="342" t="s">
        <v>35</v>
      </c>
      <c r="DGL51" s="342" t="s">
        <v>35</v>
      </c>
      <c r="DGM51" s="342" t="s">
        <v>35</v>
      </c>
      <c r="DGN51" s="342" t="s">
        <v>35</v>
      </c>
      <c r="DGO51" s="342" t="s">
        <v>35</v>
      </c>
      <c r="DGP51" s="342" t="s">
        <v>35</v>
      </c>
      <c r="DGQ51" s="342" t="s">
        <v>35</v>
      </c>
      <c r="DGR51" s="342" t="s">
        <v>35</v>
      </c>
      <c r="DGS51" s="342" t="s">
        <v>35</v>
      </c>
      <c r="DGT51" s="342" t="s">
        <v>35</v>
      </c>
      <c r="DGU51" s="342" t="s">
        <v>35</v>
      </c>
      <c r="DGV51" s="342" t="s">
        <v>35</v>
      </c>
      <c r="DGW51" s="342" t="s">
        <v>35</v>
      </c>
      <c r="DGX51" s="342" t="s">
        <v>35</v>
      </c>
      <c r="DGY51" s="342" t="s">
        <v>35</v>
      </c>
      <c r="DGZ51" s="342" t="s">
        <v>35</v>
      </c>
      <c r="DHA51" s="342" t="s">
        <v>35</v>
      </c>
      <c r="DHB51" s="342" t="s">
        <v>35</v>
      </c>
      <c r="DHC51" s="342" t="s">
        <v>35</v>
      </c>
      <c r="DHD51" s="342" t="s">
        <v>35</v>
      </c>
      <c r="DHE51" s="342" t="s">
        <v>35</v>
      </c>
      <c r="DHF51" s="342" t="s">
        <v>35</v>
      </c>
      <c r="DHG51" s="342" t="s">
        <v>35</v>
      </c>
      <c r="DHH51" s="342" t="s">
        <v>35</v>
      </c>
      <c r="DHI51" s="342" t="s">
        <v>35</v>
      </c>
      <c r="DHJ51" s="342" t="s">
        <v>35</v>
      </c>
      <c r="DHK51" s="342" t="s">
        <v>35</v>
      </c>
      <c r="DHL51" s="342" t="s">
        <v>35</v>
      </c>
      <c r="DHM51" s="342" t="s">
        <v>35</v>
      </c>
      <c r="DHN51" s="342" t="s">
        <v>35</v>
      </c>
      <c r="DHO51" s="342" t="s">
        <v>35</v>
      </c>
      <c r="DHP51" s="342" t="s">
        <v>35</v>
      </c>
      <c r="DHQ51" s="342" t="s">
        <v>35</v>
      </c>
      <c r="DHR51" s="342" t="s">
        <v>35</v>
      </c>
      <c r="DHS51" s="342" t="s">
        <v>35</v>
      </c>
      <c r="DHT51" s="342" t="s">
        <v>35</v>
      </c>
      <c r="DHU51" s="342" t="s">
        <v>35</v>
      </c>
      <c r="DHV51" s="342" t="s">
        <v>35</v>
      </c>
      <c r="DHW51" s="342" t="s">
        <v>35</v>
      </c>
      <c r="DHX51" s="342" t="s">
        <v>35</v>
      </c>
      <c r="DHY51" s="342" t="s">
        <v>35</v>
      </c>
      <c r="DHZ51" s="342" t="s">
        <v>35</v>
      </c>
      <c r="DIA51" s="342" t="s">
        <v>35</v>
      </c>
      <c r="DIB51" s="342" t="s">
        <v>35</v>
      </c>
      <c r="DIC51" s="342" t="s">
        <v>35</v>
      </c>
      <c r="DID51" s="342" t="s">
        <v>35</v>
      </c>
      <c r="DIE51" s="342" t="s">
        <v>35</v>
      </c>
      <c r="DIF51" s="342" t="s">
        <v>35</v>
      </c>
      <c r="DIG51" s="342" t="s">
        <v>35</v>
      </c>
      <c r="DIH51" s="342" t="s">
        <v>35</v>
      </c>
      <c r="DII51" s="342" t="s">
        <v>35</v>
      </c>
      <c r="DIJ51" s="342" t="s">
        <v>35</v>
      </c>
      <c r="DIK51" s="342" t="s">
        <v>35</v>
      </c>
      <c r="DIL51" s="342" t="s">
        <v>35</v>
      </c>
      <c r="DIM51" s="342" t="s">
        <v>35</v>
      </c>
      <c r="DIN51" s="342" t="s">
        <v>35</v>
      </c>
      <c r="DIO51" s="342" t="s">
        <v>35</v>
      </c>
      <c r="DIP51" s="342" t="s">
        <v>35</v>
      </c>
      <c r="DIQ51" s="342" t="s">
        <v>35</v>
      </c>
      <c r="DIR51" s="342" t="s">
        <v>35</v>
      </c>
      <c r="DIS51" s="342" t="s">
        <v>35</v>
      </c>
      <c r="DIT51" s="342" t="s">
        <v>35</v>
      </c>
      <c r="DIU51" s="342" t="s">
        <v>35</v>
      </c>
      <c r="DIV51" s="342" t="s">
        <v>35</v>
      </c>
      <c r="DIW51" s="342" t="s">
        <v>35</v>
      </c>
      <c r="DIX51" s="342" t="s">
        <v>35</v>
      </c>
      <c r="DIY51" s="342" t="s">
        <v>35</v>
      </c>
      <c r="DIZ51" s="342" t="s">
        <v>35</v>
      </c>
      <c r="DJA51" s="342" t="s">
        <v>35</v>
      </c>
      <c r="DJB51" s="342" t="s">
        <v>35</v>
      </c>
      <c r="DJC51" s="342" t="s">
        <v>35</v>
      </c>
      <c r="DJD51" s="342" t="s">
        <v>35</v>
      </c>
      <c r="DJE51" s="342" t="s">
        <v>35</v>
      </c>
      <c r="DJF51" s="342" t="s">
        <v>35</v>
      </c>
      <c r="DJG51" s="342" t="s">
        <v>35</v>
      </c>
      <c r="DJH51" s="342" t="s">
        <v>35</v>
      </c>
      <c r="DJI51" s="342" t="s">
        <v>35</v>
      </c>
      <c r="DJJ51" s="342" t="s">
        <v>35</v>
      </c>
      <c r="DJK51" s="342" t="s">
        <v>35</v>
      </c>
      <c r="DJL51" s="342" t="s">
        <v>35</v>
      </c>
      <c r="DJM51" s="342" t="s">
        <v>35</v>
      </c>
      <c r="DJN51" s="342" t="s">
        <v>35</v>
      </c>
      <c r="DJO51" s="342" t="s">
        <v>35</v>
      </c>
      <c r="DJP51" s="342" t="s">
        <v>35</v>
      </c>
      <c r="DJQ51" s="342" t="s">
        <v>35</v>
      </c>
      <c r="DJR51" s="342" t="s">
        <v>35</v>
      </c>
      <c r="DJS51" s="342" t="s">
        <v>35</v>
      </c>
      <c r="DJT51" s="342" t="s">
        <v>35</v>
      </c>
      <c r="DJU51" s="342" t="s">
        <v>35</v>
      </c>
      <c r="DJV51" s="342" t="s">
        <v>35</v>
      </c>
      <c r="DJW51" s="342" t="s">
        <v>35</v>
      </c>
      <c r="DJX51" s="342" t="s">
        <v>35</v>
      </c>
      <c r="DJY51" s="342" t="s">
        <v>35</v>
      </c>
      <c r="DJZ51" s="342" t="s">
        <v>35</v>
      </c>
      <c r="DKA51" s="342" t="s">
        <v>35</v>
      </c>
      <c r="DKB51" s="342" t="s">
        <v>35</v>
      </c>
      <c r="DKC51" s="342" t="s">
        <v>35</v>
      </c>
      <c r="DKD51" s="342" t="s">
        <v>35</v>
      </c>
      <c r="DKE51" s="342" t="s">
        <v>35</v>
      </c>
      <c r="DKF51" s="342" t="s">
        <v>35</v>
      </c>
      <c r="DKG51" s="342" t="s">
        <v>35</v>
      </c>
      <c r="DKH51" s="342" t="s">
        <v>35</v>
      </c>
      <c r="DKI51" s="342" t="s">
        <v>35</v>
      </c>
      <c r="DKJ51" s="342" t="s">
        <v>35</v>
      </c>
      <c r="DKK51" s="342" t="s">
        <v>35</v>
      </c>
      <c r="DKL51" s="342" t="s">
        <v>35</v>
      </c>
      <c r="DKM51" s="342" t="s">
        <v>35</v>
      </c>
      <c r="DKN51" s="342" t="s">
        <v>35</v>
      </c>
      <c r="DKO51" s="342" t="s">
        <v>35</v>
      </c>
      <c r="DKP51" s="342" t="s">
        <v>35</v>
      </c>
      <c r="DKQ51" s="342" t="s">
        <v>35</v>
      </c>
      <c r="DKR51" s="342" t="s">
        <v>35</v>
      </c>
      <c r="DKS51" s="342" t="s">
        <v>35</v>
      </c>
      <c r="DKT51" s="342" t="s">
        <v>35</v>
      </c>
      <c r="DKU51" s="342" t="s">
        <v>35</v>
      </c>
      <c r="DKV51" s="342" t="s">
        <v>35</v>
      </c>
      <c r="DKW51" s="342" t="s">
        <v>35</v>
      </c>
      <c r="DKX51" s="342" t="s">
        <v>35</v>
      </c>
      <c r="DKY51" s="342" t="s">
        <v>35</v>
      </c>
      <c r="DKZ51" s="342" t="s">
        <v>35</v>
      </c>
      <c r="DLA51" s="342" t="s">
        <v>35</v>
      </c>
      <c r="DLB51" s="342" t="s">
        <v>35</v>
      </c>
      <c r="DLC51" s="342" t="s">
        <v>35</v>
      </c>
      <c r="DLD51" s="342" t="s">
        <v>35</v>
      </c>
      <c r="DLE51" s="342" t="s">
        <v>35</v>
      </c>
      <c r="DLF51" s="342" t="s">
        <v>35</v>
      </c>
      <c r="DLG51" s="342" t="s">
        <v>35</v>
      </c>
      <c r="DLH51" s="342" t="s">
        <v>35</v>
      </c>
      <c r="DLI51" s="342" t="s">
        <v>35</v>
      </c>
      <c r="DLJ51" s="342" t="s">
        <v>35</v>
      </c>
      <c r="DLK51" s="342" t="s">
        <v>35</v>
      </c>
      <c r="DLL51" s="342" t="s">
        <v>35</v>
      </c>
      <c r="DLM51" s="342" t="s">
        <v>35</v>
      </c>
      <c r="DLN51" s="342" t="s">
        <v>35</v>
      </c>
      <c r="DLO51" s="342" t="s">
        <v>35</v>
      </c>
      <c r="DLP51" s="342" t="s">
        <v>35</v>
      </c>
      <c r="DLQ51" s="342" t="s">
        <v>35</v>
      </c>
      <c r="DLR51" s="342" t="s">
        <v>35</v>
      </c>
      <c r="DLS51" s="342" t="s">
        <v>35</v>
      </c>
      <c r="DLT51" s="342" t="s">
        <v>35</v>
      </c>
      <c r="DLU51" s="342" t="s">
        <v>35</v>
      </c>
      <c r="DLV51" s="342" t="s">
        <v>35</v>
      </c>
      <c r="DLW51" s="342" t="s">
        <v>35</v>
      </c>
      <c r="DLX51" s="342" t="s">
        <v>35</v>
      </c>
      <c r="DLY51" s="342" t="s">
        <v>35</v>
      </c>
      <c r="DLZ51" s="342" t="s">
        <v>35</v>
      </c>
      <c r="DMA51" s="342" t="s">
        <v>35</v>
      </c>
      <c r="DMB51" s="342" t="s">
        <v>35</v>
      </c>
      <c r="DMC51" s="342" t="s">
        <v>35</v>
      </c>
      <c r="DMD51" s="342" t="s">
        <v>35</v>
      </c>
      <c r="DME51" s="342" t="s">
        <v>35</v>
      </c>
      <c r="DMF51" s="342" t="s">
        <v>35</v>
      </c>
      <c r="DMG51" s="342" t="s">
        <v>35</v>
      </c>
      <c r="DMH51" s="342" t="s">
        <v>35</v>
      </c>
      <c r="DMI51" s="342" t="s">
        <v>35</v>
      </c>
      <c r="DMJ51" s="342" t="s">
        <v>35</v>
      </c>
      <c r="DMK51" s="342" t="s">
        <v>35</v>
      </c>
      <c r="DML51" s="342" t="s">
        <v>35</v>
      </c>
      <c r="DMM51" s="342" t="s">
        <v>35</v>
      </c>
      <c r="DMN51" s="342" t="s">
        <v>35</v>
      </c>
      <c r="DMO51" s="342" t="s">
        <v>35</v>
      </c>
      <c r="DMP51" s="342" t="s">
        <v>35</v>
      </c>
      <c r="DMQ51" s="342" t="s">
        <v>35</v>
      </c>
      <c r="DMR51" s="342" t="s">
        <v>35</v>
      </c>
      <c r="DMS51" s="342" t="s">
        <v>35</v>
      </c>
      <c r="DMT51" s="342" t="s">
        <v>35</v>
      </c>
      <c r="DMU51" s="342" t="s">
        <v>35</v>
      </c>
      <c r="DMV51" s="342" t="s">
        <v>35</v>
      </c>
      <c r="DMW51" s="342" t="s">
        <v>35</v>
      </c>
      <c r="DMX51" s="342" t="s">
        <v>35</v>
      </c>
      <c r="DMY51" s="342" t="s">
        <v>35</v>
      </c>
      <c r="DMZ51" s="342" t="s">
        <v>35</v>
      </c>
      <c r="DNA51" s="342" t="s">
        <v>35</v>
      </c>
      <c r="DNB51" s="342" t="s">
        <v>35</v>
      </c>
      <c r="DNC51" s="342" t="s">
        <v>35</v>
      </c>
      <c r="DND51" s="342" t="s">
        <v>35</v>
      </c>
      <c r="DNE51" s="342" t="s">
        <v>35</v>
      </c>
      <c r="DNF51" s="342" t="s">
        <v>35</v>
      </c>
      <c r="DNG51" s="342" t="s">
        <v>35</v>
      </c>
      <c r="DNH51" s="342" t="s">
        <v>35</v>
      </c>
      <c r="DNI51" s="342" t="s">
        <v>35</v>
      </c>
      <c r="DNJ51" s="342" t="s">
        <v>35</v>
      </c>
      <c r="DNK51" s="342" t="s">
        <v>35</v>
      </c>
      <c r="DNL51" s="342" t="s">
        <v>35</v>
      </c>
      <c r="DNM51" s="342" t="s">
        <v>35</v>
      </c>
      <c r="DNN51" s="342" t="s">
        <v>35</v>
      </c>
      <c r="DNO51" s="342" t="s">
        <v>35</v>
      </c>
      <c r="DNP51" s="342" t="s">
        <v>35</v>
      </c>
      <c r="DNQ51" s="342" t="s">
        <v>35</v>
      </c>
      <c r="DNR51" s="342" t="s">
        <v>35</v>
      </c>
      <c r="DNS51" s="342" t="s">
        <v>35</v>
      </c>
      <c r="DNT51" s="342" t="s">
        <v>35</v>
      </c>
      <c r="DNU51" s="342" t="s">
        <v>35</v>
      </c>
      <c r="DNV51" s="342" t="s">
        <v>35</v>
      </c>
      <c r="DNW51" s="342" t="s">
        <v>35</v>
      </c>
      <c r="DNX51" s="342" t="s">
        <v>35</v>
      </c>
      <c r="DNY51" s="342" t="s">
        <v>35</v>
      </c>
      <c r="DNZ51" s="342" t="s">
        <v>35</v>
      </c>
      <c r="DOA51" s="342" t="s">
        <v>35</v>
      </c>
      <c r="DOB51" s="342" t="s">
        <v>35</v>
      </c>
      <c r="DOC51" s="342" t="s">
        <v>35</v>
      </c>
      <c r="DOD51" s="342" t="s">
        <v>35</v>
      </c>
      <c r="DOE51" s="342" t="s">
        <v>35</v>
      </c>
      <c r="DOF51" s="342" t="s">
        <v>35</v>
      </c>
      <c r="DOG51" s="342" t="s">
        <v>35</v>
      </c>
      <c r="DOH51" s="342" t="s">
        <v>35</v>
      </c>
      <c r="DOI51" s="342" t="s">
        <v>35</v>
      </c>
      <c r="DOJ51" s="342" t="s">
        <v>35</v>
      </c>
      <c r="DOK51" s="342" t="s">
        <v>35</v>
      </c>
      <c r="DOL51" s="342" t="s">
        <v>35</v>
      </c>
      <c r="DOM51" s="342" t="s">
        <v>35</v>
      </c>
      <c r="DON51" s="342" t="s">
        <v>35</v>
      </c>
      <c r="DOO51" s="342" t="s">
        <v>35</v>
      </c>
      <c r="DOP51" s="342" t="s">
        <v>35</v>
      </c>
      <c r="DOQ51" s="342" t="s">
        <v>35</v>
      </c>
      <c r="DOR51" s="342" t="s">
        <v>35</v>
      </c>
      <c r="DOS51" s="342" t="s">
        <v>35</v>
      </c>
      <c r="DOT51" s="342" t="s">
        <v>35</v>
      </c>
      <c r="DOU51" s="342" t="s">
        <v>35</v>
      </c>
      <c r="DOV51" s="342" t="s">
        <v>35</v>
      </c>
      <c r="DOW51" s="342" t="s">
        <v>35</v>
      </c>
      <c r="DOX51" s="342" t="s">
        <v>35</v>
      </c>
      <c r="DOY51" s="342" t="s">
        <v>35</v>
      </c>
      <c r="DOZ51" s="342" t="s">
        <v>35</v>
      </c>
      <c r="DPA51" s="342" t="s">
        <v>35</v>
      </c>
      <c r="DPB51" s="342" t="s">
        <v>35</v>
      </c>
      <c r="DPC51" s="342" t="s">
        <v>35</v>
      </c>
      <c r="DPD51" s="342" t="s">
        <v>35</v>
      </c>
      <c r="DPE51" s="342" t="s">
        <v>35</v>
      </c>
      <c r="DPF51" s="342" t="s">
        <v>35</v>
      </c>
      <c r="DPG51" s="342" t="s">
        <v>35</v>
      </c>
      <c r="DPH51" s="342" t="s">
        <v>35</v>
      </c>
      <c r="DPI51" s="342" t="s">
        <v>35</v>
      </c>
      <c r="DPJ51" s="342" t="s">
        <v>35</v>
      </c>
      <c r="DPK51" s="342" t="s">
        <v>35</v>
      </c>
      <c r="DPL51" s="342" t="s">
        <v>35</v>
      </c>
      <c r="DPM51" s="342" t="s">
        <v>35</v>
      </c>
      <c r="DPN51" s="342" t="s">
        <v>35</v>
      </c>
      <c r="DPO51" s="342" t="s">
        <v>35</v>
      </c>
      <c r="DPP51" s="342" t="s">
        <v>35</v>
      </c>
      <c r="DPQ51" s="342" t="s">
        <v>35</v>
      </c>
      <c r="DPR51" s="342" t="s">
        <v>35</v>
      </c>
      <c r="DPS51" s="342" t="s">
        <v>35</v>
      </c>
      <c r="DPT51" s="342" t="s">
        <v>35</v>
      </c>
      <c r="DPU51" s="342" t="s">
        <v>35</v>
      </c>
      <c r="DPV51" s="342" t="s">
        <v>35</v>
      </c>
      <c r="DPW51" s="342" t="s">
        <v>35</v>
      </c>
      <c r="DPX51" s="342" t="s">
        <v>35</v>
      </c>
      <c r="DPY51" s="342" t="s">
        <v>35</v>
      </c>
      <c r="DPZ51" s="342" t="s">
        <v>35</v>
      </c>
      <c r="DQA51" s="342" t="s">
        <v>35</v>
      </c>
      <c r="DQB51" s="342" t="s">
        <v>35</v>
      </c>
      <c r="DQC51" s="342" t="s">
        <v>35</v>
      </c>
      <c r="DQD51" s="342" t="s">
        <v>35</v>
      </c>
      <c r="DQE51" s="342" t="s">
        <v>35</v>
      </c>
      <c r="DQF51" s="342" t="s">
        <v>35</v>
      </c>
      <c r="DQG51" s="342" t="s">
        <v>35</v>
      </c>
      <c r="DQH51" s="342" t="s">
        <v>35</v>
      </c>
      <c r="DQI51" s="342" t="s">
        <v>35</v>
      </c>
      <c r="DQJ51" s="342" t="s">
        <v>35</v>
      </c>
      <c r="DQK51" s="342" t="s">
        <v>35</v>
      </c>
      <c r="DQL51" s="342" t="s">
        <v>35</v>
      </c>
      <c r="DQM51" s="342" t="s">
        <v>35</v>
      </c>
      <c r="DQN51" s="342" t="s">
        <v>35</v>
      </c>
      <c r="DQO51" s="342" t="s">
        <v>35</v>
      </c>
      <c r="DQP51" s="342" t="s">
        <v>35</v>
      </c>
      <c r="DQQ51" s="342" t="s">
        <v>35</v>
      </c>
      <c r="DQR51" s="342" t="s">
        <v>35</v>
      </c>
      <c r="DQS51" s="342" t="s">
        <v>35</v>
      </c>
      <c r="DQT51" s="342" t="s">
        <v>35</v>
      </c>
      <c r="DQU51" s="342" t="s">
        <v>35</v>
      </c>
      <c r="DQV51" s="342" t="s">
        <v>35</v>
      </c>
      <c r="DQW51" s="342" t="s">
        <v>35</v>
      </c>
      <c r="DQX51" s="342" t="s">
        <v>35</v>
      </c>
      <c r="DQY51" s="342" t="s">
        <v>35</v>
      </c>
      <c r="DQZ51" s="342" t="s">
        <v>35</v>
      </c>
      <c r="DRA51" s="342" t="s">
        <v>35</v>
      </c>
      <c r="DRB51" s="342" t="s">
        <v>35</v>
      </c>
      <c r="DRC51" s="342" t="s">
        <v>35</v>
      </c>
      <c r="DRD51" s="342" t="s">
        <v>35</v>
      </c>
      <c r="DRE51" s="342" t="s">
        <v>35</v>
      </c>
      <c r="DRF51" s="342" t="s">
        <v>35</v>
      </c>
      <c r="DRG51" s="342" t="s">
        <v>35</v>
      </c>
      <c r="DRH51" s="342" t="s">
        <v>35</v>
      </c>
      <c r="DRI51" s="342" t="s">
        <v>35</v>
      </c>
      <c r="DRJ51" s="342" t="s">
        <v>35</v>
      </c>
      <c r="DRK51" s="342" t="s">
        <v>35</v>
      </c>
      <c r="DRL51" s="342" t="s">
        <v>35</v>
      </c>
      <c r="DRM51" s="342" t="s">
        <v>35</v>
      </c>
      <c r="DRN51" s="342" t="s">
        <v>35</v>
      </c>
      <c r="DRO51" s="342" t="s">
        <v>35</v>
      </c>
      <c r="DRP51" s="342" t="s">
        <v>35</v>
      </c>
      <c r="DRQ51" s="342" t="s">
        <v>35</v>
      </c>
      <c r="DRR51" s="342" t="s">
        <v>35</v>
      </c>
      <c r="DRS51" s="342" t="s">
        <v>35</v>
      </c>
      <c r="DRT51" s="342" t="s">
        <v>35</v>
      </c>
      <c r="DRU51" s="342" t="s">
        <v>35</v>
      </c>
      <c r="DRV51" s="342" t="s">
        <v>35</v>
      </c>
      <c r="DRW51" s="342" t="s">
        <v>35</v>
      </c>
      <c r="DRX51" s="342" t="s">
        <v>35</v>
      </c>
      <c r="DRY51" s="342" t="s">
        <v>35</v>
      </c>
      <c r="DRZ51" s="342" t="s">
        <v>35</v>
      </c>
      <c r="DSA51" s="342" t="s">
        <v>35</v>
      </c>
      <c r="DSB51" s="342" t="s">
        <v>35</v>
      </c>
      <c r="DSC51" s="342" t="s">
        <v>35</v>
      </c>
      <c r="DSD51" s="342" t="s">
        <v>35</v>
      </c>
      <c r="DSE51" s="342" t="s">
        <v>35</v>
      </c>
      <c r="DSF51" s="342" t="s">
        <v>35</v>
      </c>
      <c r="DSG51" s="342" t="s">
        <v>35</v>
      </c>
      <c r="DSH51" s="342" t="s">
        <v>35</v>
      </c>
      <c r="DSI51" s="342" t="s">
        <v>35</v>
      </c>
      <c r="DSJ51" s="342" t="s">
        <v>35</v>
      </c>
      <c r="DSK51" s="342" t="s">
        <v>35</v>
      </c>
      <c r="DSL51" s="342" t="s">
        <v>35</v>
      </c>
      <c r="DSM51" s="342" t="s">
        <v>35</v>
      </c>
      <c r="DSN51" s="342" t="s">
        <v>35</v>
      </c>
      <c r="DSO51" s="342" t="s">
        <v>35</v>
      </c>
      <c r="DSP51" s="342" t="s">
        <v>35</v>
      </c>
      <c r="DSQ51" s="342" t="s">
        <v>35</v>
      </c>
      <c r="DSR51" s="342" t="s">
        <v>35</v>
      </c>
      <c r="DSS51" s="342" t="s">
        <v>35</v>
      </c>
      <c r="DST51" s="342" t="s">
        <v>35</v>
      </c>
      <c r="DSU51" s="342" t="s">
        <v>35</v>
      </c>
      <c r="DSV51" s="342" t="s">
        <v>35</v>
      </c>
      <c r="DSW51" s="342" t="s">
        <v>35</v>
      </c>
      <c r="DSX51" s="342" t="s">
        <v>35</v>
      </c>
      <c r="DSY51" s="342" t="s">
        <v>35</v>
      </c>
      <c r="DSZ51" s="342" t="s">
        <v>35</v>
      </c>
      <c r="DTA51" s="342" t="s">
        <v>35</v>
      </c>
      <c r="DTB51" s="342" t="s">
        <v>35</v>
      </c>
      <c r="DTC51" s="342" t="s">
        <v>35</v>
      </c>
      <c r="DTD51" s="342" t="s">
        <v>35</v>
      </c>
      <c r="DTE51" s="342" t="s">
        <v>35</v>
      </c>
      <c r="DTF51" s="342" t="s">
        <v>35</v>
      </c>
      <c r="DTG51" s="342" t="s">
        <v>35</v>
      </c>
      <c r="DTH51" s="342" t="s">
        <v>35</v>
      </c>
      <c r="DTI51" s="342" t="s">
        <v>35</v>
      </c>
      <c r="DTJ51" s="342" t="s">
        <v>35</v>
      </c>
      <c r="DTK51" s="342" t="s">
        <v>35</v>
      </c>
      <c r="DTL51" s="342" t="s">
        <v>35</v>
      </c>
      <c r="DTM51" s="342" t="s">
        <v>35</v>
      </c>
      <c r="DTN51" s="342" t="s">
        <v>35</v>
      </c>
      <c r="DTO51" s="342" t="s">
        <v>35</v>
      </c>
      <c r="DTP51" s="342" t="s">
        <v>35</v>
      </c>
      <c r="DTQ51" s="342" t="s">
        <v>35</v>
      </c>
      <c r="DTR51" s="342" t="s">
        <v>35</v>
      </c>
      <c r="DTS51" s="342" t="s">
        <v>35</v>
      </c>
      <c r="DTT51" s="342" t="s">
        <v>35</v>
      </c>
      <c r="DTU51" s="342" t="s">
        <v>35</v>
      </c>
      <c r="DTV51" s="342" t="s">
        <v>35</v>
      </c>
      <c r="DTW51" s="342" t="s">
        <v>35</v>
      </c>
      <c r="DTX51" s="342" t="s">
        <v>35</v>
      </c>
      <c r="DTY51" s="342" t="s">
        <v>35</v>
      </c>
      <c r="DTZ51" s="342" t="s">
        <v>35</v>
      </c>
      <c r="DUA51" s="342" t="s">
        <v>35</v>
      </c>
      <c r="DUB51" s="342" t="s">
        <v>35</v>
      </c>
      <c r="DUC51" s="342" t="s">
        <v>35</v>
      </c>
      <c r="DUD51" s="342" t="s">
        <v>35</v>
      </c>
      <c r="DUE51" s="342" t="s">
        <v>35</v>
      </c>
      <c r="DUF51" s="342" t="s">
        <v>35</v>
      </c>
      <c r="DUG51" s="342" t="s">
        <v>35</v>
      </c>
      <c r="DUH51" s="342" t="s">
        <v>35</v>
      </c>
      <c r="DUI51" s="342" t="s">
        <v>35</v>
      </c>
      <c r="DUJ51" s="342" t="s">
        <v>35</v>
      </c>
      <c r="DUK51" s="342" t="s">
        <v>35</v>
      </c>
      <c r="DUL51" s="342" t="s">
        <v>35</v>
      </c>
      <c r="DUM51" s="342" t="s">
        <v>35</v>
      </c>
      <c r="DUN51" s="342" t="s">
        <v>35</v>
      </c>
      <c r="DUO51" s="342" t="s">
        <v>35</v>
      </c>
      <c r="DUP51" s="342" t="s">
        <v>35</v>
      </c>
      <c r="DUQ51" s="342" t="s">
        <v>35</v>
      </c>
      <c r="DUR51" s="342" t="s">
        <v>35</v>
      </c>
      <c r="DUS51" s="342" t="s">
        <v>35</v>
      </c>
      <c r="DUT51" s="342" t="s">
        <v>35</v>
      </c>
      <c r="DUU51" s="342" t="s">
        <v>35</v>
      </c>
      <c r="DUV51" s="342" t="s">
        <v>35</v>
      </c>
      <c r="DUW51" s="342" t="s">
        <v>35</v>
      </c>
      <c r="DUX51" s="342" t="s">
        <v>35</v>
      </c>
      <c r="DUY51" s="342" t="s">
        <v>35</v>
      </c>
      <c r="DUZ51" s="342" t="s">
        <v>35</v>
      </c>
      <c r="DVA51" s="342" t="s">
        <v>35</v>
      </c>
      <c r="DVB51" s="342" t="s">
        <v>35</v>
      </c>
      <c r="DVC51" s="342" t="s">
        <v>35</v>
      </c>
      <c r="DVD51" s="342" t="s">
        <v>35</v>
      </c>
      <c r="DVE51" s="342" t="s">
        <v>35</v>
      </c>
      <c r="DVF51" s="342" t="s">
        <v>35</v>
      </c>
      <c r="DVG51" s="342" t="s">
        <v>35</v>
      </c>
      <c r="DVH51" s="342" t="s">
        <v>35</v>
      </c>
      <c r="DVI51" s="342" t="s">
        <v>35</v>
      </c>
      <c r="DVJ51" s="342" t="s">
        <v>35</v>
      </c>
      <c r="DVK51" s="342" t="s">
        <v>35</v>
      </c>
      <c r="DVL51" s="342" t="s">
        <v>35</v>
      </c>
      <c r="DVM51" s="342" t="s">
        <v>35</v>
      </c>
      <c r="DVN51" s="342" t="s">
        <v>35</v>
      </c>
      <c r="DVO51" s="342" t="s">
        <v>35</v>
      </c>
      <c r="DVP51" s="342" t="s">
        <v>35</v>
      </c>
      <c r="DVQ51" s="342" t="s">
        <v>35</v>
      </c>
      <c r="DVR51" s="342" t="s">
        <v>35</v>
      </c>
      <c r="DVS51" s="342" t="s">
        <v>35</v>
      </c>
      <c r="DVT51" s="342" t="s">
        <v>35</v>
      </c>
      <c r="DVU51" s="342" t="s">
        <v>35</v>
      </c>
      <c r="DVV51" s="342" t="s">
        <v>35</v>
      </c>
      <c r="DVW51" s="342" t="s">
        <v>35</v>
      </c>
      <c r="DVX51" s="342" t="s">
        <v>35</v>
      </c>
      <c r="DVY51" s="342" t="s">
        <v>35</v>
      </c>
      <c r="DVZ51" s="342" t="s">
        <v>35</v>
      </c>
      <c r="DWA51" s="342" t="s">
        <v>35</v>
      </c>
      <c r="DWB51" s="342" t="s">
        <v>35</v>
      </c>
      <c r="DWC51" s="342" t="s">
        <v>35</v>
      </c>
      <c r="DWD51" s="342" t="s">
        <v>35</v>
      </c>
      <c r="DWE51" s="342" t="s">
        <v>35</v>
      </c>
      <c r="DWF51" s="342" t="s">
        <v>35</v>
      </c>
      <c r="DWG51" s="342" t="s">
        <v>35</v>
      </c>
      <c r="DWH51" s="342" t="s">
        <v>35</v>
      </c>
      <c r="DWI51" s="342" t="s">
        <v>35</v>
      </c>
      <c r="DWJ51" s="342" t="s">
        <v>35</v>
      </c>
      <c r="DWK51" s="342" t="s">
        <v>35</v>
      </c>
      <c r="DWL51" s="342" t="s">
        <v>35</v>
      </c>
      <c r="DWM51" s="342" t="s">
        <v>35</v>
      </c>
      <c r="DWN51" s="342" t="s">
        <v>35</v>
      </c>
      <c r="DWO51" s="342" t="s">
        <v>35</v>
      </c>
      <c r="DWP51" s="342" t="s">
        <v>35</v>
      </c>
      <c r="DWQ51" s="342" t="s">
        <v>35</v>
      </c>
      <c r="DWR51" s="342" t="s">
        <v>35</v>
      </c>
      <c r="DWS51" s="342" t="s">
        <v>35</v>
      </c>
      <c r="DWT51" s="342" t="s">
        <v>35</v>
      </c>
      <c r="DWU51" s="342" t="s">
        <v>35</v>
      </c>
      <c r="DWV51" s="342" t="s">
        <v>35</v>
      </c>
      <c r="DWW51" s="342" t="s">
        <v>35</v>
      </c>
      <c r="DWX51" s="342" t="s">
        <v>35</v>
      </c>
      <c r="DWY51" s="342" t="s">
        <v>35</v>
      </c>
      <c r="DWZ51" s="342" t="s">
        <v>35</v>
      </c>
      <c r="DXA51" s="342" t="s">
        <v>35</v>
      </c>
      <c r="DXB51" s="342" t="s">
        <v>35</v>
      </c>
      <c r="DXC51" s="342" t="s">
        <v>35</v>
      </c>
      <c r="DXD51" s="342" t="s">
        <v>35</v>
      </c>
      <c r="DXE51" s="342" t="s">
        <v>35</v>
      </c>
      <c r="DXF51" s="342" t="s">
        <v>35</v>
      </c>
      <c r="DXG51" s="342" t="s">
        <v>35</v>
      </c>
      <c r="DXH51" s="342" t="s">
        <v>35</v>
      </c>
      <c r="DXI51" s="342" t="s">
        <v>35</v>
      </c>
      <c r="DXJ51" s="342" t="s">
        <v>35</v>
      </c>
      <c r="DXK51" s="342" t="s">
        <v>35</v>
      </c>
      <c r="DXL51" s="342" t="s">
        <v>35</v>
      </c>
      <c r="DXM51" s="342" t="s">
        <v>35</v>
      </c>
      <c r="DXN51" s="342" t="s">
        <v>35</v>
      </c>
      <c r="DXO51" s="342" t="s">
        <v>35</v>
      </c>
      <c r="DXP51" s="342" t="s">
        <v>35</v>
      </c>
      <c r="DXQ51" s="342" t="s">
        <v>35</v>
      </c>
      <c r="DXR51" s="342" t="s">
        <v>35</v>
      </c>
      <c r="DXS51" s="342" t="s">
        <v>35</v>
      </c>
      <c r="DXT51" s="342" t="s">
        <v>35</v>
      </c>
      <c r="DXU51" s="342" t="s">
        <v>35</v>
      </c>
      <c r="DXV51" s="342" t="s">
        <v>35</v>
      </c>
      <c r="DXW51" s="342" t="s">
        <v>35</v>
      </c>
      <c r="DXX51" s="342" t="s">
        <v>35</v>
      </c>
      <c r="DXY51" s="342" t="s">
        <v>35</v>
      </c>
      <c r="DXZ51" s="342" t="s">
        <v>35</v>
      </c>
      <c r="DYA51" s="342" t="s">
        <v>35</v>
      </c>
      <c r="DYB51" s="342" t="s">
        <v>35</v>
      </c>
      <c r="DYC51" s="342" t="s">
        <v>35</v>
      </c>
      <c r="DYD51" s="342" t="s">
        <v>35</v>
      </c>
      <c r="DYE51" s="342" t="s">
        <v>35</v>
      </c>
      <c r="DYF51" s="342" t="s">
        <v>35</v>
      </c>
      <c r="DYG51" s="342" t="s">
        <v>35</v>
      </c>
      <c r="DYH51" s="342" t="s">
        <v>35</v>
      </c>
      <c r="DYI51" s="342" t="s">
        <v>35</v>
      </c>
      <c r="DYJ51" s="342" t="s">
        <v>35</v>
      </c>
      <c r="DYK51" s="342" t="s">
        <v>35</v>
      </c>
      <c r="DYL51" s="342" t="s">
        <v>35</v>
      </c>
      <c r="DYM51" s="342" t="s">
        <v>35</v>
      </c>
      <c r="DYN51" s="342" t="s">
        <v>35</v>
      </c>
      <c r="DYO51" s="342" t="s">
        <v>35</v>
      </c>
      <c r="DYP51" s="342" t="s">
        <v>35</v>
      </c>
      <c r="DYQ51" s="342" t="s">
        <v>35</v>
      </c>
      <c r="DYR51" s="342" t="s">
        <v>35</v>
      </c>
      <c r="DYS51" s="342" t="s">
        <v>35</v>
      </c>
      <c r="DYT51" s="342" t="s">
        <v>35</v>
      </c>
      <c r="DYU51" s="342" t="s">
        <v>35</v>
      </c>
      <c r="DYV51" s="342" t="s">
        <v>35</v>
      </c>
      <c r="DYW51" s="342" t="s">
        <v>35</v>
      </c>
      <c r="DYX51" s="342" t="s">
        <v>35</v>
      </c>
      <c r="DYY51" s="342" t="s">
        <v>35</v>
      </c>
      <c r="DYZ51" s="342" t="s">
        <v>35</v>
      </c>
      <c r="DZA51" s="342" t="s">
        <v>35</v>
      </c>
      <c r="DZB51" s="342" t="s">
        <v>35</v>
      </c>
      <c r="DZC51" s="342" t="s">
        <v>35</v>
      </c>
      <c r="DZD51" s="342" t="s">
        <v>35</v>
      </c>
      <c r="DZE51" s="342" t="s">
        <v>35</v>
      </c>
      <c r="DZF51" s="342" t="s">
        <v>35</v>
      </c>
      <c r="DZG51" s="342" t="s">
        <v>35</v>
      </c>
      <c r="DZH51" s="342" t="s">
        <v>35</v>
      </c>
      <c r="DZI51" s="342" t="s">
        <v>35</v>
      </c>
      <c r="DZJ51" s="342" t="s">
        <v>35</v>
      </c>
      <c r="DZK51" s="342" t="s">
        <v>35</v>
      </c>
      <c r="DZL51" s="342" t="s">
        <v>35</v>
      </c>
      <c r="DZM51" s="342" t="s">
        <v>35</v>
      </c>
      <c r="DZN51" s="342" t="s">
        <v>35</v>
      </c>
      <c r="DZO51" s="342" t="s">
        <v>35</v>
      </c>
      <c r="DZP51" s="342" t="s">
        <v>35</v>
      </c>
      <c r="DZQ51" s="342" t="s">
        <v>35</v>
      </c>
      <c r="DZR51" s="342" t="s">
        <v>35</v>
      </c>
      <c r="DZS51" s="342" t="s">
        <v>35</v>
      </c>
      <c r="DZT51" s="342" t="s">
        <v>35</v>
      </c>
      <c r="DZU51" s="342" t="s">
        <v>35</v>
      </c>
      <c r="DZV51" s="342" t="s">
        <v>35</v>
      </c>
      <c r="DZW51" s="342" t="s">
        <v>35</v>
      </c>
      <c r="DZX51" s="342" t="s">
        <v>35</v>
      </c>
      <c r="DZY51" s="342" t="s">
        <v>35</v>
      </c>
      <c r="DZZ51" s="342" t="s">
        <v>35</v>
      </c>
      <c r="EAA51" s="342" t="s">
        <v>35</v>
      </c>
      <c r="EAB51" s="342" t="s">
        <v>35</v>
      </c>
      <c r="EAC51" s="342" t="s">
        <v>35</v>
      </c>
      <c r="EAD51" s="342" t="s">
        <v>35</v>
      </c>
      <c r="EAE51" s="342" t="s">
        <v>35</v>
      </c>
      <c r="EAF51" s="342" t="s">
        <v>35</v>
      </c>
      <c r="EAG51" s="342" t="s">
        <v>35</v>
      </c>
      <c r="EAH51" s="342" t="s">
        <v>35</v>
      </c>
      <c r="EAI51" s="342" t="s">
        <v>35</v>
      </c>
      <c r="EAJ51" s="342" t="s">
        <v>35</v>
      </c>
      <c r="EAK51" s="342" t="s">
        <v>35</v>
      </c>
      <c r="EAL51" s="342" t="s">
        <v>35</v>
      </c>
      <c r="EAM51" s="342" t="s">
        <v>35</v>
      </c>
      <c r="EAN51" s="342" t="s">
        <v>35</v>
      </c>
      <c r="EAO51" s="342" t="s">
        <v>35</v>
      </c>
      <c r="EAP51" s="342" t="s">
        <v>35</v>
      </c>
      <c r="EAQ51" s="342" t="s">
        <v>35</v>
      </c>
      <c r="EAR51" s="342" t="s">
        <v>35</v>
      </c>
      <c r="EAS51" s="342" t="s">
        <v>35</v>
      </c>
      <c r="EAT51" s="342" t="s">
        <v>35</v>
      </c>
      <c r="EAU51" s="342" t="s">
        <v>35</v>
      </c>
      <c r="EAV51" s="342" t="s">
        <v>35</v>
      </c>
      <c r="EAW51" s="342" t="s">
        <v>35</v>
      </c>
      <c r="EAX51" s="342" t="s">
        <v>35</v>
      </c>
      <c r="EAY51" s="342" t="s">
        <v>35</v>
      </c>
      <c r="EAZ51" s="342" t="s">
        <v>35</v>
      </c>
      <c r="EBA51" s="342" t="s">
        <v>35</v>
      </c>
      <c r="EBB51" s="342" t="s">
        <v>35</v>
      </c>
      <c r="EBC51" s="342" t="s">
        <v>35</v>
      </c>
      <c r="EBD51" s="342" t="s">
        <v>35</v>
      </c>
      <c r="EBE51" s="342" t="s">
        <v>35</v>
      </c>
      <c r="EBF51" s="342" t="s">
        <v>35</v>
      </c>
      <c r="EBG51" s="342" t="s">
        <v>35</v>
      </c>
      <c r="EBH51" s="342" t="s">
        <v>35</v>
      </c>
      <c r="EBI51" s="342" t="s">
        <v>35</v>
      </c>
      <c r="EBJ51" s="342" t="s">
        <v>35</v>
      </c>
      <c r="EBK51" s="342" t="s">
        <v>35</v>
      </c>
      <c r="EBL51" s="342" t="s">
        <v>35</v>
      </c>
      <c r="EBM51" s="342" t="s">
        <v>35</v>
      </c>
      <c r="EBN51" s="342" t="s">
        <v>35</v>
      </c>
      <c r="EBO51" s="342" t="s">
        <v>35</v>
      </c>
      <c r="EBP51" s="342" t="s">
        <v>35</v>
      </c>
      <c r="EBQ51" s="342" t="s">
        <v>35</v>
      </c>
      <c r="EBR51" s="342" t="s">
        <v>35</v>
      </c>
      <c r="EBS51" s="342" t="s">
        <v>35</v>
      </c>
      <c r="EBT51" s="342" t="s">
        <v>35</v>
      </c>
      <c r="EBU51" s="342" t="s">
        <v>35</v>
      </c>
      <c r="EBV51" s="342" t="s">
        <v>35</v>
      </c>
      <c r="EBW51" s="342" t="s">
        <v>35</v>
      </c>
      <c r="EBX51" s="342" t="s">
        <v>35</v>
      </c>
      <c r="EBY51" s="342" t="s">
        <v>35</v>
      </c>
      <c r="EBZ51" s="342" t="s">
        <v>35</v>
      </c>
      <c r="ECA51" s="342" t="s">
        <v>35</v>
      </c>
      <c r="ECB51" s="342" t="s">
        <v>35</v>
      </c>
      <c r="ECC51" s="342" t="s">
        <v>35</v>
      </c>
      <c r="ECD51" s="342" t="s">
        <v>35</v>
      </c>
      <c r="ECE51" s="342" t="s">
        <v>35</v>
      </c>
      <c r="ECF51" s="342" t="s">
        <v>35</v>
      </c>
      <c r="ECG51" s="342" t="s">
        <v>35</v>
      </c>
      <c r="ECH51" s="342" t="s">
        <v>35</v>
      </c>
      <c r="ECI51" s="342" t="s">
        <v>35</v>
      </c>
      <c r="ECJ51" s="342" t="s">
        <v>35</v>
      </c>
      <c r="ECK51" s="342" t="s">
        <v>35</v>
      </c>
      <c r="ECL51" s="342" t="s">
        <v>35</v>
      </c>
      <c r="ECM51" s="342" t="s">
        <v>35</v>
      </c>
      <c r="ECN51" s="342" t="s">
        <v>35</v>
      </c>
      <c r="ECO51" s="342" t="s">
        <v>35</v>
      </c>
      <c r="ECP51" s="342" t="s">
        <v>35</v>
      </c>
      <c r="ECQ51" s="342" t="s">
        <v>35</v>
      </c>
      <c r="ECR51" s="342" t="s">
        <v>35</v>
      </c>
      <c r="ECS51" s="342" t="s">
        <v>35</v>
      </c>
      <c r="ECT51" s="342" t="s">
        <v>35</v>
      </c>
      <c r="ECU51" s="342" t="s">
        <v>35</v>
      </c>
      <c r="ECV51" s="342" t="s">
        <v>35</v>
      </c>
      <c r="ECW51" s="342" t="s">
        <v>35</v>
      </c>
      <c r="ECX51" s="342" t="s">
        <v>35</v>
      </c>
      <c r="ECY51" s="342" t="s">
        <v>35</v>
      </c>
      <c r="ECZ51" s="342" t="s">
        <v>35</v>
      </c>
      <c r="EDA51" s="342" t="s">
        <v>35</v>
      </c>
      <c r="EDB51" s="342" t="s">
        <v>35</v>
      </c>
      <c r="EDC51" s="342" t="s">
        <v>35</v>
      </c>
      <c r="EDD51" s="342" t="s">
        <v>35</v>
      </c>
      <c r="EDE51" s="342" t="s">
        <v>35</v>
      </c>
      <c r="EDF51" s="342" t="s">
        <v>35</v>
      </c>
      <c r="EDG51" s="342" t="s">
        <v>35</v>
      </c>
      <c r="EDH51" s="342" t="s">
        <v>35</v>
      </c>
      <c r="EDI51" s="342" t="s">
        <v>35</v>
      </c>
      <c r="EDJ51" s="342" t="s">
        <v>35</v>
      </c>
      <c r="EDK51" s="342" t="s">
        <v>35</v>
      </c>
      <c r="EDL51" s="342" t="s">
        <v>35</v>
      </c>
      <c r="EDM51" s="342" t="s">
        <v>35</v>
      </c>
      <c r="EDN51" s="342" t="s">
        <v>35</v>
      </c>
      <c r="EDO51" s="342" t="s">
        <v>35</v>
      </c>
      <c r="EDP51" s="342" t="s">
        <v>35</v>
      </c>
      <c r="EDQ51" s="342" t="s">
        <v>35</v>
      </c>
      <c r="EDR51" s="342" t="s">
        <v>35</v>
      </c>
      <c r="EDS51" s="342" t="s">
        <v>35</v>
      </c>
      <c r="EDT51" s="342" t="s">
        <v>35</v>
      </c>
      <c r="EDU51" s="342" t="s">
        <v>35</v>
      </c>
      <c r="EDV51" s="342" t="s">
        <v>35</v>
      </c>
      <c r="EDW51" s="342" t="s">
        <v>35</v>
      </c>
      <c r="EDX51" s="342" t="s">
        <v>35</v>
      </c>
      <c r="EDY51" s="342" t="s">
        <v>35</v>
      </c>
      <c r="EDZ51" s="342" t="s">
        <v>35</v>
      </c>
      <c r="EEA51" s="342" t="s">
        <v>35</v>
      </c>
      <c r="EEB51" s="342" t="s">
        <v>35</v>
      </c>
      <c r="EEC51" s="342" t="s">
        <v>35</v>
      </c>
      <c r="EED51" s="342" t="s">
        <v>35</v>
      </c>
      <c r="EEE51" s="342" t="s">
        <v>35</v>
      </c>
      <c r="EEF51" s="342" t="s">
        <v>35</v>
      </c>
      <c r="EEG51" s="342" t="s">
        <v>35</v>
      </c>
      <c r="EEH51" s="342" t="s">
        <v>35</v>
      </c>
      <c r="EEI51" s="342" t="s">
        <v>35</v>
      </c>
      <c r="EEJ51" s="342" t="s">
        <v>35</v>
      </c>
      <c r="EEK51" s="342" t="s">
        <v>35</v>
      </c>
      <c r="EEL51" s="342" t="s">
        <v>35</v>
      </c>
      <c r="EEM51" s="342" t="s">
        <v>35</v>
      </c>
      <c r="EEN51" s="342" t="s">
        <v>35</v>
      </c>
      <c r="EEO51" s="342" t="s">
        <v>35</v>
      </c>
      <c r="EEP51" s="342" t="s">
        <v>35</v>
      </c>
      <c r="EEQ51" s="342" t="s">
        <v>35</v>
      </c>
      <c r="EER51" s="342" t="s">
        <v>35</v>
      </c>
      <c r="EES51" s="342" t="s">
        <v>35</v>
      </c>
      <c r="EET51" s="342" t="s">
        <v>35</v>
      </c>
      <c r="EEU51" s="342" t="s">
        <v>35</v>
      </c>
      <c r="EEV51" s="342" t="s">
        <v>35</v>
      </c>
      <c r="EEW51" s="342" t="s">
        <v>35</v>
      </c>
      <c r="EEX51" s="342" t="s">
        <v>35</v>
      </c>
      <c r="EEY51" s="342" t="s">
        <v>35</v>
      </c>
      <c r="EEZ51" s="342" t="s">
        <v>35</v>
      </c>
      <c r="EFA51" s="342" t="s">
        <v>35</v>
      </c>
      <c r="EFB51" s="342" t="s">
        <v>35</v>
      </c>
      <c r="EFC51" s="342" t="s">
        <v>35</v>
      </c>
      <c r="EFD51" s="342" t="s">
        <v>35</v>
      </c>
      <c r="EFE51" s="342" t="s">
        <v>35</v>
      </c>
      <c r="EFF51" s="342" t="s">
        <v>35</v>
      </c>
      <c r="EFG51" s="342" t="s">
        <v>35</v>
      </c>
      <c r="EFH51" s="342" t="s">
        <v>35</v>
      </c>
      <c r="EFI51" s="342" t="s">
        <v>35</v>
      </c>
      <c r="EFJ51" s="342" t="s">
        <v>35</v>
      </c>
      <c r="EFK51" s="342" t="s">
        <v>35</v>
      </c>
      <c r="EFL51" s="342" t="s">
        <v>35</v>
      </c>
      <c r="EFM51" s="342" t="s">
        <v>35</v>
      </c>
      <c r="EFN51" s="342" t="s">
        <v>35</v>
      </c>
      <c r="EFO51" s="342" t="s">
        <v>35</v>
      </c>
      <c r="EFP51" s="342" t="s">
        <v>35</v>
      </c>
      <c r="EFQ51" s="342" t="s">
        <v>35</v>
      </c>
      <c r="EFR51" s="342" t="s">
        <v>35</v>
      </c>
      <c r="EFS51" s="342" t="s">
        <v>35</v>
      </c>
      <c r="EFT51" s="342" t="s">
        <v>35</v>
      </c>
      <c r="EFU51" s="342" t="s">
        <v>35</v>
      </c>
      <c r="EFV51" s="342" t="s">
        <v>35</v>
      </c>
      <c r="EFW51" s="342" t="s">
        <v>35</v>
      </c>
      <c r="EFX51" s="342" t="s">
        <v>35</v>
      </c>
      <c r="EFY51" s="342" t="s">
        <v>35</v>
      </c>
      <c r="EFZ51" s="342" t="s">
        <v>35</v>
      </c>
      <c r="EGA51" s="342" t="s">
        <v>35</v>
      </c>
      <c r="EGB51" s="342" t="s">
        <v>35</v>
      </c>
      <c r="EGC51" s="342" t="s">
        <v>35</v>
      </c>
      <c r="EGD51" s="342" t="s">
        <v>35</v>
      </c>
      <c r="EGE51" s="342" t="s">
        <v>35</v>
      </c>
      <c r="EGF51" s="342" t="s">
        <v>35</v>
      </c>
      <c r="EGG51" s="342" t="s">
        <v>35</v>
      </c>
      <c r="EGH51" s="342" t="s">
        <v>35</v>
      </c>
      <c r="EGI51" s="342" t="s">
        <v>35</v>
      </c>
      <c r="EGJ51" s="342" t="s">
        <v>35</v>
      </c>
      <c r="EGK51" s="342" t="s">
        <v>35</v>
      </c>
      <c r="EGL51" s="342" t="s">
        <v>35</v>
      </c>
      <c r="EGM51" s="342" t="s">
        <v>35</v>
      </c>
      <c r="EGN51" s="342" t="s">
        <v>35</v>
      </c>
      <c r="EGO51" s="342" t="s">
        <v>35</v>
      </c>
      <c r="EGP51" s="342" t="s">
        <v>35</v>
      </c>
      <c r="EGQ51" s="342" t="s">
        <v>35</v>
      </c>
      <c r="EGR51" s="342" t="s">
        <v>35</v>
      </c>
      <c r="EGS51" s="342" t="s">
        <v>35</v>
      </c>
      <c r="EGT51" s="342" t="s">
        <v>35</v>
      </c>
      <c r="EGU51" s="342" t="s">
        <v>35</v>
      </c>
      <c r="EGV51" s="342" t="s">
        <v>35</v>
      </c>
      <c r="EGW51" s="342" t="s">
        <v>35</v>
      </c>
      <c r="EGX51" s="342" t="s">
        <v>35</v>
      </c>
      <c r="EGY51" s="342" t="s">
        <v>35</v>
      </c>
      <c r="EGZ51" s="342" t="s">
        <v>35</v>
      </c>
      <c r="EHA51" s="342" t="s">
        <v>35</v>
      </c>
      <c r="EHB51" s="342" t="s">
        <v>35</v>
      </c>
      <c r="EHC51" s="342" t="s">
        <v>35</v>
      </c>
      <c r="EHD51" s="342" t="s">
        <v>35</v>
      </c>
      <c r="EHE51" s="342" t="s">
        <v>35</v>
      </c>
      <c r="EHF51" s="342" t="s">
        <v>35</v>
      </c>
      <c r="EHG51" s="342" t="s">
        <v>35</v>
      </c>
      <c r="EHH51" s="342" t="s">
        <v>35</v>
      </c>
      <c r="EHI51" s="342" t="s">
        <v>35</v>
      </c>
      <c r="EHJ51" s="342" t="s">
        <v>35</v>
      </c>
      <c r="EHK51" s="342" t="s">
        <v>35</v>
      </c>
      <c r="EHL51" s="342" t="s">
        <v>35</v>
      </c>
      <c r="EHM51" s="342" t="s">
        <v>35</v>
      </c>
      <c r="EHN51" s="342" t="s">
        <v>35</v>
      </c>
      <c r="EHO51" s="342" t="s">
        <v>35</v>
      </c>
      <c r="EHP51" s="342" t="s">
        <v>35</v>
      </c>
      <c r="EHQ51" s="342" t="s">
        <v>35</v>
      </c>
      <c r="EHR51" s="342" t="s">
        <v>35</v>
      </c>
      <c r="EHS51" s="342" t="s">
        <v>35</v>
      </c>
      <c r="EHT51" s="342" t="s">
        <v>35</v>
      </c>
      <c r="EHU51" s="342" t="s">
        <v>35</v>
      </c>
      <c r="EHV51" s="342" t="s">
        <v>35</v>
      </c>
      <c r="EHW51" s="342" t="s">
        <v>35</v>
      </c>
      <c r="EHX51" s="342" t="s">
        <v>35</v>
      </c>
      <c r="EHY51" s="342" t="s">
        <v>35</v>
      </c>
      <c r="EHZ51" s="342" t="s">
        <v>35</v>
      </c>
      <c r="EIA51" s="342" t="s">
        <v>35</v>
      </c>
      <c r="EIB51" s="342" t="s">
        <v>35</v>
      </c>
      <c r="EIC51" s="342" t="s">
        <v>35</v>
      </c>
      <c r="EID51" s="342" t="s">
        <v>35</v>
      </c>
      <c r="EIE51" s="342" t="s">
        <v>35</v>
      </c>
      <c r="EIF51" s="342" t="s">
        <v>35</v>
      </c>
      <c r="EIG51" s="342" t="s">
        <v>35</v>
      </c>
      <c r="EIH51" s="342" t="s">
        <v>35</v>
      </c>
      <c r="EII51" s="342" t="s">
        <v>35</v>
      </c>
      <c r="EIJ51" s="342" t="s">
        <v>35</v>
      </c>
      <c r="EIK51" s="342" t="s">
        <v>35</v>
      </c>
      <c r="EIL51" s="342" t="s">
        <v>35</v>
      </c>
      <c r="EIM51" s="342" t="s">
        <v>35</v>
      </c>
      <c r="EIN51" s="342" t="s">
        <v>35</v>
      </c>
      <c r="EIO51" s="342" t="s">
        <v>35</v>
      </c>
      <c r="EIP51" s="342" t="s">
        <v>35</v>
      </c>
      <c r="EIQ51" s="342" t="s">
        <v>35</v>
      </c>
      <c r="EIR51" s="342" t="s">
        <v>35</v>
      </c>
      <c r="EIS51" s="342" t="s">
        <v>35</v>
      </c>
      <c r="EIT51" s="342" t="s">
        <v>35</v>
      </c>
      <c r="EIU51" s="342" t="s">
        <v>35</v>
      </c>
      <c r="EIV51" s="342" t="s">
        <v>35</v>
      </c>
      <c r="EIW51" s="342" t="s">
        <v>35</v>
      </c>
      <c r="EIX51" s="342" t="s">
        <v>35</v>
      </c>
      <c r="EIY51" s="342" t="s">
        <v>35</v>
      </c>
      <c r="EIZ51" s="342" t="s">
        <v>35</v>
      </c>
      <c r="EJA51" s="342" t="s">
        <v>35</v>
      </c>
      <c r="EJB51" s="342" t="s">
        <v>35</v>
      </c>
      <c r="EJC51" s="342" t="s">
        <v>35</v>
      </c>
      <c r="EJD51" s="342" t="s">
        <v>35</v>
      </c>
      <c r="EJE51" s="342" t="s">
        <v>35</v>
      </c>
      <c r="EJF51" s="342" t="s">
        <v>35</v>
      </c>
      <c r="EJG51" s="342" t="s">
        <v>35</v>
      </c>
      <c r="EJH51" s="342" t="s">
        <v>35</v>
      </c>
      <c r="EJI51" s="342" t="s">
        <v>35</v>
      </c>
      <c r="EJJ51" s="342" t="s">
        <v>35</v>
      </c>
      <c r="EJK51" s="342" t="s">
        <v>35</v>
      </c>
      <c r="EJL51" s="342" t="s">
        <v>35</v>
      </c>
      <c r="EJM51" s="342" t="s">
        <v>35</v>
      </c>
      <c r="EJN51" s="342" t="s">
        <v>35</v>
      </c>
      <c r="EJO51" s="342" t="s">
        <v>35</v>
      </c>
      <c r="EJP51" s="342" t="s">
        <v>35</v>
      </c>
      <c r="EJQ51" s="342" t="s">
        <v>35</v>
      </c>
      <c r="EJR51" s="342" t="s">
        <v>35</v>
      </c>
      <c r="EJS51" s="342" t="s">
        <v>35</v>
      </c>
      <c r="EJT51" s="342" t="s">
        <v>35</v>
      </c>
      <c r="EJU51" s="342" t="s">
        <v>35</v>
      </c>
      <c r="EJV51" s="342" t="s">
        <v>35</v>
      </c>
      <c r="EJW51" s="342" t="s">
        <v>35</v>
      </c>
      <c r="EJX51" s="342" t="s">
        <v>35</v>
      </c>
      <c r="EJY51" s="342" t="s">
        <v>35</v>
      </c>
      <c r="EJZ51" s="342" t="s">
        <v>35</v>
      </c>
      <c r="EKA51" s="342" t="s">
        <v>35</v>
      </c>
      <c r="EKB51" s="342" t="s">
        <v>35</v>
      </c>
      <c r="EKC51" s="342" t="s">
        <v>35</v>
      </c>
      <c r="EKD51" s="342" t="s">
        <v>35</v>
      </c>
      <c r="EKE51" s="342" t="s">
        <v>35</v>
      </c>
      <c r="EKF51" s="342" t="s">
        <v>35</v>
      </c>
      <c r="EKG51" s="342" t="s">
        <v>35</v>
      </c>
      <c r="EKH51" s="342" t="s">
        <v>35</v>
      </c>
      <c r="EKI51" s="342" t="s">
        <v>35</v>
      </c>
      <c r="EKJ51" s="342" t="s">
        <v>35</v>
      </c>
      <c r="EKK51" s="342" t="s">
        <v>35</v>
      </c>
      <c r="EKL51" s="342" t="s">
        <v>35</v>
      </c>
      <c r="EKM51" s="342" t="s">
        <v>35</v>
      </c>
      <c r="EKN51" s="342" t="s">
        <v>35</v>
      </c>
      <c r="EKO51" s="342" t="s">
        <v>35</v>
      </c>
      <c r="EKP51" s="342" t="s">
        <v>35</v>
      </c>
      <c r="EKQ51" s="342" t="s">
        <v>35</v>
      </c>
      <c r="EKR51" s="342" t="s">
        <v>35</v>
      </c>
      <c r="EKS51" s="342" t="s">
        <v>35</v>
      </c>
      <c r="EKT51" s="342" t="s">
        <v>35</v>
      </c>
      <c r="EKU51" s="342" t="s">
        <v>35</v>
      </c>
      <c r="EKV51" s="342" t="s">
        <v>35</v>
      </c>
      <c r="EKW51" s="342" t="s">
        <v>35</v>
      </c>
      <c r="EKX51" s="342" t="s">
        <v>35</v>
      </c>
      <c r="EKY51" s="342" t="s">
        <v>35</v>
      </c>
      <c r="EKZ51" s="342" t="s">
        <v>35</v>
      </c>
      <c r="ELA51" s="342" t="s">
        <v>35</v>
      </c>
      <c r="ELB51" s="342" t="s">
        <v>35</v>
      </c>
      <c r="ELC51" s="342" t="s">
        <v>35</v>
      </c>
      <c r="ELD51" s="342" t="s">
        <v>35</v>
      </c>
      <c r="ELE51" s="342" t="s">
        <v>35</v>
      </c>
      <c r="ELF51" s="342" t="s">
        <v>35</v>
      </c>
      <c r="ELG51" s="342" t="s">
        <v>35</v>
      </c>
      <c r="ELH51" s="342" t="s">
        <v>35</v>
      </c>
      <c r="ELI51" s="342" t="s">
        <v>35</v>
      </c>
      <c r="ELJ51" s="342" t="s">
        <v>35</v>
      </c>
      <c r="ELK51" s="342" t="s">
        <v>35</v>
      </c>
      <c r="ELL51" s="342" t="s">
        <v>35</v>
      </c>
      <c r="ELM51" s="342" t="s">
        <v>35</v>
      </c>
      <c r="ELN51" s="342" t="s">
        <v>35</v>
      </c>
      <c r="ELO51" s="342" t="s">
        <v>35</v>
      </c>
      <c r="ELP51" s="342" t="s">
        <v>35</v>
      </c>
      <c r="ELQ51" s="342" t="s">
        <v>35</v>
      </c>
      <c r="ELR51" s="342" t="s">
        <v>35</v>
      </c>
      <c r="ELS51" s="342" t="s">
        <v>35</v>
      </c>
      <c r="ELT51" s="342" t="s">
        <v>35</v>
      </c>
      <c r="ELU51" s="342" t="s">
        <v>35</v>
      </c>
      <c r="ELV51" s="342" t="s">
        <v>35</v>
      </c>
      <c r="ELW51" s="342" t="s">
        <v>35</v>
      </c>
      <c r="ELX51" s="342" t="s">
        <v>35</v>
      </c>
      <c r="ELY51" s="342" t="s">
        <v>35</v>
      </c>
      <c r="ELZ51" s="342" t="s">
        <v>35</v>
      </c>
      <c r="EMA51" s="342" t="s">
        <v>35</v>
      </c>
      <c r="EMB51" s="342" t="s">
        <v>35</v>
      </c>
      <c r="EMC51" s="342" t="s">
        <v>35</v>
      </c>
      <c r="EMD51" s="342" t="s">
        <v>35</v>
      </c>
      <c r="EME51" s="342" t="s">
        <v>35</v>
      </c>
      <c r="EMF51" s="342" t="s">
        <v>35</v>
      </c>
      <c r="EMG51" s="342" t="s">
        <v>35</v>
      </c>
      <c r="EMH51" s="342" t="s">
        <v>35</v>
      </c>
      <c r="EMI51" s="342" t="s">
        <v>35</v>
      </c>
      <c r="EMJ51" s="342" t="s">
        <v>35</v>
      </c>
      <c r="EMK51" s="342" t="s">
        <v>35</v>
      </c>
      <c r="EML51" s="342" t="s">
        <v>35</v>
      </c>
      <c r="EMM51" s="342" t="s">
        <v>35</v>
      </c>
      <c r="EMN51" s="342" t="s">
        <v>35</v>
      </c>
      <c r="EMO51" s="342" t="s">
        <v>35</v>
      </c>
      <c r="EMP51" s="342" t="s">
        <v>35</v>
      </c>
      <c r="EMQ51" s="342" t="s">
        <v>35</v>
      </c>
      <c r="EMR51" s="342" t="s">
        <v>35</v>
      </c>
      <c r="EMS51" s="342" t="s">
        <v>35</v>
      </c>
      <c r="EMT51" s="342" t="s">
        <v>35</v>
      </c>
      <c r="EMU51" s="342" t="s">
        <v>35</v>
      </c>
      <c r="EMV51" s="342" t="s">
        <v>35</v>
      </c>
      <c r="EMW51" s="342" t="s">
        <v>35</v>
      </c>
      <c r="EMX51" s="342" t="s">
        <v>35</v>
      </c>
      <c r="EMY51" s="342" t="s">
        <v>35</v>
      </c>
      <c r="EMZ51" s="342" t="s">
        <v>35</v>
      </c>
      <c r="ENA51" s="342" t="s">
        <v>35</v>
      </c>
      <c r="ENB51" s="342" t="s">
        <v>35</v>
      </c>
      <c r="ENC51" s="342" t="s">
        <v>35</v>
      </c>
      <c r="END51" s="342" t="s">
        <v>35</v>
      </c>
      <c r="ENE51" s="342" t="s">
        <v>35</v>
      </c>
      <c r="ENF51" s="342" t="s">
        <v>35</v>
      </c>
      <c r="ENG51" s="342" t="s">
        <v>35</v>
      </c>
      <c r="ENH51" s="342" t="s">
        <v>35</v>
      </c>
      <c r="ENI51" s="342" t="s">
        <v>35</v>
      </c>
      <c r="ENJ51" s="342" t="s">
        <v>35</v>
      </c>
      <c r="ENK51" s="342" t="s">
        <v>35</v>
      </c>
      <c r="ENL51" s="342" t="s">
        <v>35</v>
      </c>
      <c r="ENM51" s="342" t="s">
        <v>35</v>
      </c>
      <c r="ENN51" s="342" t="s">
        <v>35</v>
      </c>
      <c r="ENO51" s="342" t="s">
        <v>35</v>
      </c>
      <c r="ENP51" s="342" t="s">
        <v>35</v>
      </c>
      <c r="ENQ51" s="342" t="s">
        <v>35</v>
      </c>
      <c r="ENR51" s="342" t="s">
        <v>35</v>
      </c>
      <c r="ENS51" s="342" t="s">
        <v>35</v>
      </c>
      <c r="ENT51" s="342" t="s">
        <v>35</v>
      </c>
      <c r="ENU51" s="342" t="s">
        <v>35</v>
      </c>
      <c r="ENV51" s="342" t="s">
        <v>35</v>
      </c>
      <c r="ENW51" s="342" t="s">
        <v>35</v>
      </c>
      <c r="ENX51" s="342" t="s">
        <v>35</v>
      </c>
      <c r="ENY51" s="342" t="s">
        <v>35</v>
      </c>
      <c r="ENZ51" s="342" t="s">
        <v>35</v>
      </c>
      <c r="EOA51" s="342" t="s">
        <v>35</v>
      </c>
      <c r="EOB51" s="342" t="s">
        <v>35</v>
      </c>
      <c r="EOC51" s="342" t="s">
        <v>35</v>
      </c>
      <c r="EOD51" s="342" t="s">
        <v>35</v>
      </c>
      <c r="EOE51" s="342" t="s">
        <v>35</v>
      </c>
      <c r="EOF51" s="342" t="s">
        <v>35</v>
      </c>
      <c r="EOG51" s="342" t="s">
        <v>35</v>
      </c>
      <c r="EOH51" s="342" t="s">
        <v>35</v>
      </c>
      <c r="EOI51" s="342" t="s">
        <v>35</v>
      </c>
      <c r="EOJ51" s="342" t="s">
        <v>35</v>
      </c>
      <c r="EOK51" s="342" t="s">
        <v>35</v>
      </c>
      <c r="EOL51" s="342" t="s">
        <v>35</v>
      </c>
      <c r="EOM51" s="342" t="s">
        <v>35</v>
      </c>
      <c r="EON51" s="342" t="s">
        <v>35</v>
      </c>
      <c r="EOO51" s="342" t="s">
        <v>35</v>
      </c>
      <c r="EOP51" s="342" t="s">
        <v>35</v>
      </c>
      <c r="EOQ51" s="342" t="s">
        <v>35</v>
      </c>
      <c r="EOR51" s="342" t="s">
        <v>35</v>
      </c>
      <c r="EOS51" s="342" t="s">
        <v>35</v>
      </c>
      <c r="EOT51" s="342" t="s">
        <v>35</v>
      </c>
      <c r="EOU51" s="342" t="s">
        <v>35</v>
      </c>
      <c r="EOV51" s="342" t="s">
        <v>35</v>
      </c>
      <c r="EOW51" s="342" t="s">
        <v>35</v>
      </c>
      <c r="EOX51" s="342" t="s">
        <v>35</v>
      </c>
      <c r="EOY51" s="342" t="s">
        <v>35</v>
      </c>
      <c r="EOZ51" s="342" t="s">
        <v>35</v>
      </c>
      <c r="EPA51" s="342" t="s">
        <v>35</v>
      </c>
      <c r="EPB51" s="342" t="s">
        <v>35</v>
      </c>
      <c r="EPC51" s="342" t="s">
        <v>35</v>
      </c>
      <c r="EPD51" s="342" t="s">
        <v>35</v>
      </c>
      <c r="EPE51" s="342" t="s">
        <v>35</v>
      </c>
      <c r="EPF51" s="342" t="s">
        <v>35</v>
      </c>
      <c r="EPG51" s="342" t="s">
        <v>35</v>
      </c>
      <c r="EPH51" s="342" t="s">
        <v>35</v>
      </c>
      <c r="EPI51" s="342" t="s">
        <v>35</v>
      </c>
      <c r="EPJ51" s="342" t="s">
        <v>35</v>
      </c>
      <c r="EPK51" s="342" t="s">
        <v>35</v>
      </c>
      <c r="EPL51" s="342" t="s">
        <v>35</v>
      </c>
      <c r="EPM51" s="342" t="s">
        <v>35</v>
      </c>
      <c r="EPN51" s="342" t="s">
        <v>35</v>
      </c>
      <c r="EPO51" s="342" t="s">
        <v>35</v>
      </c>
      <c r="EPP51" s="342" t="s">
        <v>35</v>
      </c>
      <c r="EPQ51" s="342" t="s">
        <v>35</v>
      </c>
      <c r="EPR51" s="342" t="s">
        <v>35</v>
      </c>
      <c r="EPS51" s="342" t="s">
        <v>35</v>
      </c>
      <c r="EPT51" s="342" t="s">
        <v>35</v>
      </c>
      <c r="EPU51" s="342" t="s">
        <v>35</v>
      </c>
      <c r="EPV51" s="342" t="s">
        <v>35</v>
      </c>
      <c r="EPW51" s="342" t="s">
        <v>35</v>
      </c>
      <c r="EPX51" s="342" t="s">
        <v>35</v>
      </c>
      <c r="EPY51" s="342" t="s">
        <v>35</v>
      </c>
      <c r="EPZ51" s="342" t="s">
        <v>35</v>
      </c>
      <c r="EQA51" s="342" t="s">
        <v>35</v>
      </c>
      <c r="EQB51" s="342" t="s">
        <v>35</v>
      </c>
      <c r="EQC51" s="342" t="s">
        <v>35</v>
      </c>
      <c r="EQD51" s="342" t="s">
        <v>35</v>
      </c>
      <c r="EQE51" s="342" t="s">
        <v>35</v>
      </c>
      <c r="EQF51" s="342" t="s">
        <v>35</v>
      </c>
      <c r="EQG51" s="342" t="s">
        <v>35</v>
      </c>
      <c r="EQH51" s="342" t="s">
        <v>35</v>
      </c>
      <c r="EQI51" s="342" t="s">
        <v>35</v>
      </c>
      <c r="EQJ51" s="342" t="s">
        <v>35</v>
      </c>
      <c r="EQK51" s="342" t="s">
        <v>35</v>
      </c>
      <c r="EQL51" s="342" t="s">
        <v>35</v>
      </c>
      <c r="EQM51" s="342" t="s">
        <v>35</v>
      </c>
      <c r="EQN51" s="342" t="s">
        <v>35</v>
      </c>
      <c r="EQO51" s="342" t="s">
        <v>35</v>
      </c>
      <c r="EQP51" s="342" t="s">
        <v>35</v>
      </c>
      <c r="EQQ51" s="342" t="s">
        <v>35</v>
      </c>
      <c r="EQR51" s="342" t="s">
        <v>35</v>
      </c>
      <c r="EQS51" s="342" t="s">
        <v>35</v>
      </c>
      <c r="EQT51" s="342" t="s">
        <v>35</v>
      </c>
      <c r="EQU51" s="342" t="s">
        <v>35</v>
      </c>
      <c r="EQV51" s="342" t="s">
        <v>35</v>
      </c>
      <c r="EQW51" s="342" t="s">
        <v>35</v>
      </c>
      <c r="EQX51" s="342" t="s">
        <v>35</v>
      </c>
      <c r="EQY51" s="342" t="s">
        <v>35</v>
      </c>
      <c r="EQZ51" s="342" t="s">
        <v>35</v>
      </c>
      <c r="ERA51" s="342" t="s">
        <v>35</v>
      </c>
      <c r="ERB51" s="342" t="s">
        <v>35</v>
      </c>
      <c r="ERC51" s="342" t="s">
        <v>35</v>
      </c>
      <c r="ERD51" s="342" t="s">
        <v>35</v>
      </c>
      <c r="ERE51" s="342" t="s">
        <v>35</v>
      </c>
      <c r="ERF51" s="342" t="s">
        <v>35</v>
      </c>
      <c r="ERG51" s="342" t="s">
        <v>35</v>
      </c>
      <c r="ERH51" s="342" t="s">
        <v>35</v>
      </c>
      <c r="ERI51" s="342" t="s">
        <v>35</v>
      </c>
      <c r="ERJ51" s="342" t="s">
        <v>35</v>
      </c>
      <c r="ERK51" s="342" t="s">
        <v>35</v>
      </c>
      <c r="ERL51" s="342" t="s">
        <v>35</v>
      </c>
      <c r="ERM51" s="342" t="s">
        <v>35</v>
      </c>
      <c r="ERN51" s="342" t="s">
        <v>35</v>
      </c>
      <c r="ERO51" s="342" t="s">
        <v>35</v>
      </c>
      <c r="ERP51" s="342" t="s">
        <v>35</v>
      </c>
      <c r="ERQ51" s="342" t="s">
        <v>35</v>
      </c>
      <c r="ERR51" s="342" t="s">
        <v>35</v>
      </c>
      <c r="ERS51" s="342" t="s">
        <v>35</v>
      </c>
      <c r="ERT51" s="342" t="s">
        <v>35</v>
      </c>
      <c r="ERU51" s="342" t="s">
        <v>35</v>
      </c>
      <c r="ERV51" s="342" t="s">
        <v>35</v>
      </c>
      <c r="ERW51" s="342" t="s">
        <v>35</v>
      </c>
      <c r="ERX51" s="342" t="s">
        <v>35</v>
      </c>
      <c r="ERY51" s="342" t="s">
        <v>35</v>
      </c>
      <c r="ERZ51" s="342" t="s">
        <v>35</v>
      </c>
      <c r="ESA51" s="342" t="s">
        <v>35</v>
      </c>
      <c r="ESB51" s="342" t="s">
        <v>35</v>
      </c>
      <c r="ESC51" s="342" t="s">
        <v>35</v>
      </c>
      <c r="ESD51" s="342" t="s">
        <v>35</v>
      </c>
      <c r="ESE51" s="342" t="s">
        <v>35</v>
      </c>
      <c r="ESF51" s="342" t="s">
        <v>35</v>
      </c>
      <c r="ESG51" s="342" t="s">
        <v>35</v>
      </c>
      <c r="ESH51" s="342" t="s">
        <v>35</v>
      </c>
      <c r="ESI51" s="342" t="s">
        <v>35</v>
      </c>
      <c r="ESJ51" s="342" t="s">
        <v>35</v>
      </c>
      <c r="ESK51" s="342" t="s">
        <v>35</v>
      </c>
      <c r="ESL51" s="342" t="s">
        <v>35</v>
      </c>
      <c r="ESM51" s="342" t="s">
        <v>35</v>
      </c>
      <c r="ESN51" s="342" t="s">
        <v>35</v>
      </c>
      <c r="ESO51" s="342" t="s">
        <v>35</v>
      </c>
      <c r="ESP51" s="342" t="s">
        <v>35</v>
      </c>
      <c r="ESQ51" s="342" t="s">
        <v>35</v>
      </c>
      <c r="ESR51" s="342" t="s">
        <v>35</v>
      </c>
      <c r="ESS51" s="342" t="s">
        <v>35</v>
      </c>
      <c r="EST51" s="342" t="s">
        <v>35</v>
      </c>
      <c r="ESU51" s="342" t="s">
        <v>35</v>
      </c>
      <c r="ESV51" s="342" t="s">
        <v>35</v>
      </c>
      <c r="ESW51" s="342" t="s">
        <v>35</v>
      </c>
      <c r="ESX51" s="342" t="s">
        <v>35</v>
      </c>
      <c r="ESY51" s="342" t="s">
        <v>35</v>
      </c>
      <c r="ESZ51" s="342" t="s">
        <v>35</v>
      </c>
      <c r="ETA51" s="342" t="s">
        <v>35</v>
      </c>
      <c r="ETB51" s="342" t="s">
        <v>35</v>
      </c>
      <c r="ETC51" s="342" t="s">
        <v>35</v>
      </c>
      <c r="ETD51" s="342" t="s">
        <v>35</v>
      </c>
      <c r="ETE51" s="342" t="s">
        <v>35</v>
      </c>
      <c r="ETF51" s="342" t="s">
        <v>35</v>
      </c>
      <c r="ETG51" s="342" t="s">
        <v>35</v>
      </c>
      <c r="ETH51" s="342" t="s">
        <v>35</v>
      </c>
      <c r="ETI51" s="342" t="s">
        <v>35</v>
      </c>
      <c r="ETJ51" s="342" t="s">
        <v>35</v>
      </c>
      <c r="ETK51" s="342" t="s">
        <v>35</v>
      </c>
      <c r="ETL51" s="342" t="s">
        <v>35</v>
      </c>
      <c r="ETM51" s="342" t="s">
        <v>35</v>
      </c>
      <c r="ETN51" s="342" t="s">
        <v>35</v>
      </c>
      <c r="ETO51" s="342" t="s">
        <v>35</v>
      </c>
      <c r="ETP51" s="342" t="s">
        <v>35</v>
      </c>
      <c r="ETQ51" s="342" t="s">
        <v>35</v>
      </c>
      <c r="ETR51" s="342" t="s">
        <v>35</v>
      </c>
      <c r="ETS51" s="342" t="s">
        <v>35</v>
      </c>
      <c r="ETT51" s="342" t="s">
        <v>35</v>
      </c>
      <c r="ETU51" s="342" t="s">
        <v>35</v>
      </c>
      <c r="ETV51" s="342" t="s">
        <v>35</v>
      </c>
      <c r="ETW51" s="342" t="s">
        <v>35</v>
      </c>
      <c r="ETX51" s="342" t="s">
        <v>35</v>
      </c>
      <c r="ETY51" s="342" t="s">
        <v>35</v>
      </c>
      <c r="ETZ51" s="342" t="s">
        <v>35</v>
      </c>
      <c r="EUA51" s="342" t="s">
        <v>35</v>
      </c>
      <c r="EUB51" s="342" t="s">
        <v>35</v>
      </c>
      <c r="EUC51" s="342" t="s">
        <v>35</v>
      </c>
      <c r="EUD51" s="342" t="s">
        <v>35</v>
      </c>
      <c r="EUE51" s="342" t="s">
        <v>35</v>
      </c>
      <c r="EUF51" s="342" t="s">
        <v>35</v>
      </c>
      <c r="EUG51" s="342" t="s">
        <v>35</v>
      </c>
      <c r="EUH51" s="342" t="s">
        <v>35</v>
      </c>
      <c r="EUI51" s="342" t="s">
        <v>35</v>
      </c>
      <c r="EUJ51" s="342" t="s">
        <v>35</v>
      </c>
      <c r="EUK51" s="342" t="s">
        <v>35</v>
      </c>
      <c r="EUL51" s="342" t="s">
        <v>35</v>
      </c>
      <c r="EUM51" s="342" t="s">
        <v>35</v>
      </c>
      <c r="EUN51" s="342" t="s">
        <v>35</v>
      </c>
      <c r="EUO51" s="342" t="s">
        <v>35</v>
      </c>
      <c r="EUP51" s="342" t="s">
        <v>35</v>
      </c>
      <c r="EUQ51" s="342" t="s">
        <v>35</v>
      </c>
      <c r="EUR51" s="342" t="s">
        <v>35</v>
      </c>
      <c r="EUS51" s="342" t="s">
        <v>35</v>
      </c>
      <c r="EUT51" s="342" t="s">
        <v>35</v>
      </c>
      <c r="EUU51" s="342" t="s">
        <v>35</v>
      </c>
      <c r="EUV51" s="342" t="s">
        <v>35</v>
      </c>
      <c r="EUW51" s="342" t="s">
        <v>35</v>
      </c>
      <c r="EUX51" s="342" t="s">
        <v>35</v>
      </c>
      <c r="EUY51" s="342" t="s">
        <v>35</v>
      </c>
      <c r="EUZ51" s="342" t="s">
        <v>35</v>
      </c>
      <c r="EVA51" s="342" t="s">
        <v>35</v>
      </c>
      <c r="EVB51" s="342" t="s">
        <v>35</v>
      </c>
      <c r="EVC51" s="342" t="s">
        <v>35</v>
      </c>
      <c r="EVD51" s="342" t="s">
        <v>35</v>
      </c>
      <c r="EVE51" s="342" t="s">
        <v>35</v>
      </c>
      <c r="EVF51" s="342" t="s">
        <v>35</v>
      </c>
      <c r="EVG51" s="342" t="s">
        <v>35</v>
      </c>
      <c r="EVH51" s="342" t="s">
        <v>35</v>
      </c>
      <c r="EVI51" s="342" t="s">
        <v>35</v>
      </c>
      <c r="EVJ51" s="342" t="s">
        <v>35</v>
      </c>
      <c r="EVK51" s="342" t="s">
        <v>35</v>
      </c>
      <c r="EVL51" s="342" t="s">
        <v>35</v>
      </c>
      <c r="EVM51" s="342" t="s">
        <v>35</v>
      </c>
      <c r="EVN51" s="342" t="s">
        <v>35</v>
      </c>
      <c r="EVO51" s="342" t="s">
        <v>35</v>
      </c>
      <c r="EVP51" s="342" t="s">
        <v>35</v>
      </c>
      <c r="EVQ51" s="342" t="s">
        <v>35</v>
      </c>
      <c r="EVR51" s="342" t="s">
        <v>35</v>
      </c>
      <c r="EVS51" s="342" t="s">
        <v>35</v>
      </c>
      <c r="EVT51" s="342" t="s">
        <v>35</v>
      </c>
      <c r="EVU51" s="342" t="s">
        <v>35</v>
      </c>
      <c r="EVV51" s="342" t="s">
        <v>35</v>
      </c>
      <c r="EVW51" s="342" t="s">
        <v>35</v>
      </c>
      <c r="EVX51" s="342" t="s">
        <v>35</v>
      </c>
      <c r="EVY51" s="342" t="s">
        <v>35</v>
      </c>
      <c r="EVZ51" s="342" t="s">
        <v>35</v>
      </c>
      <c r="EWA51" s="342" t="s">
        <v>35</v>
      </c>
      <c r="EWB51" s="342" t="s">
        <v>35</v>
      </c>
      <c r="EWC51" s="342" t="s">
        <v>35</v>
      </c>
      <c r="EWD51" s="342" t="s">
        <v>35</v>
      </c>
      <c r="EWE51" s="342" t="s">
        <v>35</v>
      </c>
      <c r="EWF51" s="342" t="s">
        <v>35</v>
      </c>
      <c r="EWG51" s="342" t="s">
        <v>35</v>
      </c>
      <c r="EWH51" s="342" t="s">
        <v>35</v>
      </c>
      <c r="EWI51" s="342" t="s">
        <v>35</v>
      </c>
      <c r="EWJ51" s="342" t="s">
        <v>35</v>
      </c>
      <c r="EWK51" s="342" t="s">
        <v>35</v>
      </c>
      <c r="EWL51" s="342" t="s">
        <v>35</v>
      </c>
      <c r="EWM51" s="342" t="s">
        <v>35</v>
      </c>
      <c r="EWN51" s="342" t="s">
        <v>35</v>
      </c>
      <c r="EWO51" s="342" t="s">
        <v>35</v>
      </c>
      <c r="EWP51" s="342" t="s">
        <v>35</v>
      </c>
      <c r="EWQ51" s="342" t="s">
        <v>35</v>
      </c>
      <c r="EWR51" s="342" t="s">
        <v>35</v>
      </c>
      <c r="EWS51" s="342" t="s">
        <v>35</v>
      </c>
      <c r="EWT51" s="342" t="s">
        <v>35</v>
      </c>
      <c r="EWU51" s="342" t="s">
        <v>35</v>
      </c>
      <c r="EWV51" s="342" t="s">
        <v>35</v>
      </c>
      <c r="EWW51" s="342" t="s">
        <v>35</v>
      </c>
      <c r="EWX51" s="342" t="s">
        <v>35</v>
      </c>
      <c r="EWY51" s="342" t="s">
        <v>35</v>
      </c>
      <c r="EWZ51" s="342" t="s">
        <v>35</v>
      </c>
      <c r="EXA51" s="342" t="s">
        <v>35</v>
      </c>
      <c r="EXB51" s="342" t="s">
        <v>35</v>
      </c>
      <c r="EXC51" s="342" t="s">
        <v>35</v>
      </c>
      <c r="EXD51" s="342" t="s">
        <v>35</v>
      </c>
      <c r="EXE51" s="342" t="s">
        <v>35</v>
      </c>
      <c r="EXF51" s="342" t="s">
        <v>35</v>
      </c>
      <c r="EXG51" s="342" t="s">
        <v>35</v>
      </c>
      <c r="EXH51" s="342" t="s">
        <v>35</v>
      </c>
      <c r="EXI51" s="342" t="s">
        <v>35</v>
      </c>
      <c r="EXJ51" s="342" t="s">
        <v>35</v>
      </c>
      <c r="EXK51" s="342" t="s">
        <v>35</v>
      </c>
      <c r="EXL51" s="342" t="s">
        <v>35</v>
      </c>
      <c r="EXM51" s="342" t="s">
        <v>35</v>
      </c>
      <c r="EXN51" s="342" t="s">
        <v>35</v>
      </c>
      <c r="EXO51" s="342" t="s">
        <v>35</v>
      </c>
      <c r="EXP51" s="342" t="s">
        <v>35</v>
      </c>
      <c r="EXQ51" s="342" t="s">
        <v>35</v>
      </c>
      <c r="EXR51" s="342" t="s">
        <v>35</v>
      </c>
      <c r="EXS51" s="342" t="s">
        <v>35</v>
      </c>
      <c r="EXT51" s="342" t="s">
        <v>35</v>
      </c>
      <c r="EXU51" s="342" t="s">
        <v>35</v>
      </c>
      <c r="EXV51" s="342" t="s">
        <v>35</v>
      </c>
      <c r="EXW51" s="342" t="s">
        <v>35</v>
      </c>
      <c r="EXX51" s="342" t="s">
        <v>35</v>
      </c>
      <c r="EXY51" s="342" t="s">
        <v>35</v>
      </c>
      <c r="EXZ51" s="342" t="s">
        <v>35</v>
      </c>
      <c r="EYA51" s="342" t="s">
        <v>35</v>
      </c>
      <c r="EYB51" s="342" t="s">
        <v>35</v>
      </c>
      <c r="EYC51" s="342" t="s">
        <v>35</v>
      </c>
      <c r="EYD51" s="342" t="s">
        <v>35</v>
      </c>
      <c r="EYE51" s="342" t="s">
        <v>35</v>
      </c>
      <c r="EYF51" s="342" t="s">
        <v>35</v>
      </c>
      <c r="EYG51" s="342" t="s">
        <v>35</v>
      </c>
      <c r="EYH51" s="342" t="s">
        <v>35</v>
      </c>
      <c r="EYI51" s="342" t="s">
        <v>35</v>
      </c>
      <c r="EYJ51" s="342" t="s">
        <v>35</v>
      </c>
      <c r="EYK51" s="342" t="s">
        <v>35</v>
      </c>
      <c r="EYL51" s="342" t="s">
        <v>35</v>
      </c>
      <c r="EYM51" s="342" t="s">
        <v>35</v>
      </c>
      <c r="EYN51" s="342" t="s">
        <v>35</v>
      </c>
      <c r="EYO51" s="342" t="s">
        <v>35</v>
      </c>
      <c r="EYP51" s="342" t="s">
        <v>35</v>
      </c>
      <c r="EYQ51" s="342" t="s">
        <v>35</v>
      </c>
      <c r="EYR51" s="342" t="s">
        <v>35</v>
      </c>
      <c r="EYS51" s="342" t="s">
        <v>35</v>
      </c>
      <c r="EYT51" s="342" t="s">
        <v>35</v>
      </c>
      <c r="EYU51" s="342" t="s">
        <v>35</v>
      </c>
      <c r="EYV51" s="342" t="s">
        <v>35</v>
      </c>
      <c r="EYW51" s="342" t="s">
        <v>35</v>
      </c>
      <c r="EYX51" s="342" t="s">
        <v>35</v>
      </c>
      <c r="EYY51" s="342" t="s">
        <v>35</v>
      </c>
      <c r="EYZ51" s="342" t="s">
        <v>35</v>
      </c>
      <c r="EZA51" s="342" t="s">
        <v>35</v>
      </c>
      <c r="EZB51" s="342" t="s">
        <v>35</v>
      </c>
      <c r="EZC51" s="342" t="s">
        <v>35</v>
      </c>
      <c r="EZD51" s="342" t="s">
        <v>35</v>
      </c>
      <c r="EZE51" s="342" t="s">
        <v>35</v>
      </c>
      <c r="EZF51" s="342" t="s">
        <v>35</v>
      </c>
      <c r="EZG51" s="342" t="s">
        <v>35</v>
      </c>
      <c r="EZH51" s="342" t="s">
        <v>35</v>
      </c>
      <c r="EZI51" s="342" t="s">
        <v>35</v>
      </c>
      <c r="EZJ51" s="342" t="s">
        <v>35</v>
      </c>
      <c r="EZK51" s="342" t="s">
        <v>35</v>
      </c>
      <c r="EZL51" s="342" t="s">
        <v>35</v>
      </c>
      <c r="EZM51" s="342" t="s">
        <v>35</v>
      </c>
      <c r="EZN51" s="342" t="s">
        <v>35</v>
      </c>
      <c r="EZO51" s="342" t="s">
        <v>35</v>
      </c>
      <c r="EZP51" s="342" t="s">
        <v>35</v>
      </c>
      <c r="EZQ51" s="342" t="s">
        <v>35</v>
      </c>
      <c r="EZR51" s="342" t="s">
        <v>35</v>
      </c>
      <c r="EZS51" s="342" t="s">
        <v>35</v>
      </c>
      <c r="EZT51" s="342" t="s">
        <v>35</v>
      </c>
      <c r="EZU51" s="342" t="s">
        <v>35</v>
      </c>
      <c r="EZV51" s="342" t="s">
        <v>35</v>
      </c>
      <c r="EZW51" s="342" t="s">
        <v>35</v>
      </c>
      <c r="EZX51" s="342" t="s">
        <v>35</v>
      </c>
      <c r="EZY51" s="342" t="s">
        <v>35</v>
      </c>
      <c r="EZZ51" s="342" t="s">
        <v>35</v>
      </c>
      <c r="FAA51" s="342" t="s">
        <v>35</v>
      </c>
      <c r="FAB51" s="342" t="s">
        <v>35</v>
      </c>
      <c r="FAC51" s="342" t="s">
        <v>35</v>
      </c>
      <c r="FAD51" s="342" t="s">
        <v>35</v>
      </c>
      <c r="FAE51" s="342" t="s">
        <v>35</v>
      </c>
      <c r="FAF51" s="342" t="s">
        <v>35</v>
      </c>
      <c r="FAG51" s="342" t="s">
        <v>35</v>
      </c>
      <c r="FAH51" s="342" t="s">
        <v>35</v>
      </c>
      <c r="FAI51" s="342" t="s">
        <v>35</v>
      </c>
      <c r="FAJ51" s="342" t="s">
        <v>35</v>
      </c>
      <c r="FAK51" s="342" t="s">
        <v>35</v>
      </c>
      <c r="FAL51" s="342" t="s">
        <v>35</v>
      </c>
      <c r="FAM51" s="342" t="s">
        <v>35</v>
      </c>
      <c r="FAN51" s="342" t="s">
        <v>35</v>
      </c>
      <c r="FAO51" s="342" t="s">
        <v>35</v>
      </c>
      <c r="FAP51" s="342" t="s">
        <v>35</v>
      </c>
      <c r="FAQ51" s="342" t="s">
        <v>35</v>
      </c>
      <c r="FAR51" s="342" t="s">
        <v>35</v>
      </c>
      <c r="FAS51" s="342" t="s">
        <v>35</v>
      </c>
      <c r="FAT51" s="342" t="s">
        <v>35</v>
      </c>
      <c r="FAU51" s="342" t="s">
        <v>35</v>
      </c>
      <c r="FAV51" s="342" t="s">
        <v>35</v>
      </c>
      <c r="FAW51" s="342" t="s">
        <v>35</v>
      </c>
      <c r="FAX51" s="342" t="s">
        <v>35</v>
      </c>
      <c r="FAY51" s="342" t="s">
        <v>35</v>
      </c>
      <c r="FAZ51" s="342" t="s">
        <v>35</v>
      </c>
      <c r="FBA51" s="342" t="s">
        <v>35</v>
      </c>
      <c r="FBB51" s="342" t="s">
        <v>35</v>
      </c>
      <c r="FBC51" s="342" t="s">
        <v>35</v>
      </c>
      <c r="FBD51" s="342" t="s">
        <v>35</v>
      </c>
      <c r="FBE51" s="342" t="s">
        <v>35</v>
      </c>
      <c r="FBF51" s="342" t="s">
        <v>35</v>
      </c>
      <c r="FBG51" s="342" t="s">
        <v>35</v>
      </c>
      <c r="FBH51" s="342" t="s">
        <v>35</v>
      </c>
      <c r="FBI51" s="342" t="s">
        <v>35</v>
      </c>
      <c r="FBJ51" s="342" t="s">
        <v>35</v>
      </c>
      <c r="FBK51" s="342" t="s">
        <v>35</v>
      </c>
      <c r="FBL51" s="342" t="s">
        <v>35</v>
      </c>
      <c r="FBM51" s="342" t="s">
        <v>35</v>
      </c>
      <c r="FBN51" s="342" t="s">
        <v>35</v>
      </c>
      <c r="FBO51" s="342" t="s">
        <v>35</v>
      </c>
      <c r="FBP51" s="342" t="s">
        <v>35</v>
      </c>
      <c r="FBQ51" s="342" t="s">
        <v>35</v>
      </c>
      <c r="FBR51" s="342" t="s">
        <v>35</v>
      </c>
      <c r="FBS51" s="342" t="s">
        <v>35</v>
      </c>
      <c r="FBT51" s="342" t="s">
        <v>35</v>
      </c>
      <c r="FBU51" s="342" t="s">
        <v>35</v>
      </c>
      <c r="FBV51" s="342" t="s">
        <v>35</v>
      </c>
      <c r="FBW51" s="342" t="s">
        <v>35</v>
      </c>
      <c r="FBX51" s="342" t="s">
        <v>35</v>
      </c>
      <c r="FBY51" s="342" t="s">
        <v>35</v>
      </c>
      <c r="FBZ51" s="342" t="s">
        <v>35</v>
      </c>
      <c r="FCA51" s="342" t="s">
        <v>35</v>
      </c>
      <c r="FCB51" s="342" t="s">
        <v>35</v>
      </c>
      <c r="FCC51" s="342" t="s">
        <v>35</v>
      </c>
      <c r="FCD51" s="342" t="s">
        <v>35</v>
      </c>
      <c r="FCE51" s="342" t="s">
        <v>35</v>
      </c>
      <c r="FCF51" s="342" t="s">
        <v>35</v>
      </c>
      <c r="FCG51" s="342" t="s">
        <v>35</v>
      </c>
      <c r="FCH51" s="342" t="s">
        <v>35</v>
      </c>
      <c r="FCI51" s="342" t="s">
        <v>35</v>
      </c>
      <c r="FCJ51" s="342" t="s">
        <v>35</v>
      </c>
      <c r="FCK51" s="342" t="s">
        <v>35</v>
      </c>
      <c r="FCL51" s="342" t="s">
        <v>35</v>
      </c>
      <c r="FCM51" s="342" t="s">
        <v>35</v>
      </c>
      <c r="FCN51" s="342" t="s">
        <v>35</v>
      </c>
      <c r="FCO51" s="342" t="s">
        <v>35</v>
      </c>
      <c r="FCP51" s="342" t="s">
        <v>35</v>
      </c>
      <c r="FCQ51" s="342" t="s">
        <v>35</v>
      </c>
      <c r="FCR51" s="342" t="s">
        <v>35</v>
      </c>
      <c r="FCS51" s="342" t="s">
        <v>35</v>
      </c>
      <c r="FCT51" s="342" t="s">
        <v>35</v>
      </c>
      <c r="FCU51" s="342" t="s">
        <v>35</v>
      </c>
      <c r="FCV51" s="342" t="s">
        <v>35</v>
      </c>
      <c r="FCW51" s="342" t="s">
        <v>35</v>
      </c>
      <c r="FCX51" s="342" t="s">
        <v>35</v>
      </c>
      <c r="FCY51" s="342" t="s">
        <v>35</v>
      </c>
      <c r="FCZ51" s="342" t="s">
        <v>35</v>
      </c>
      <c r="FDA51" s="342" t="s">
        <v>35</v>
      </c>
      <c r="FDB51" s="342" t="s">
        <v>35</v>
      </c>
      <c r="FDC51" s="342" t="s">
        <v>35</v>
      </c>
      <c r="FDD51" s="342" t="s">
        <v>35</v>
      </c>
      <c r="FDE51" s="342" t="s">
        <v>35</v>
      </c>
      <c r="FDF51" s="342" t="s">
        <v>35</v>
      </c>
      <c r="FDG51" s="342" t="s">
        <v>35</v>
      </c>
      <c r="FDH51" s="342" t="s">
        <v>35</v>
      </c>
      <c r="FDI51" s="342" t="s">
        <v>35</v>
      </c>
      <c r="FDJ51" s="342" t="s">
        <v>35</v>
      </c>
      <c r="FDK51" s="342" t="s">
        <v>35</v>
      </c>
      <c r="FDL51" s="342" t="s">
        <v>35</v>
      </c>
      <c r="FDM51" s="342" t="s">
        <v>35</v>
      </c>
      <c r="FDN51" s="342" t="s">
        <v>35</v>
      </c>
      <c r="FDO51" s="342" t="s">
        <v>35</v>
      </c>
      <c r="FDP51" s="342" t="s">
        <v>35</v>
      </c>
      <c r="FDQ51" s="342" t="s">
        <v>35</v>
      </c>
      <c r="FDR51" s="342" t="s">
        <v>35</v>
      </c>
      <c r="FDS51" s="342" t="s">
        <v>35</v>
      </c>
      <c r="FDT51" s="342" t="s">
        <v>35</v>
      </c>
      <c r="FDU51" s="342" t="s">
        <v>35</v>
      </c>
      <c r="FDV51" s="342" t="s">
        <v>35</v>
      </c>
      <c r="FDW51" s="342" t="s">
        <v>35</v>
      </c>
      <c r="FDX51" s="342" t="s">
        <v>35</v>
      </c>
      <c r="FDY51" s="342" t="s">
        <v>35</v>
      </c>
      <c r="FDZ51" s="342" t="s">
        <v>35</v>
      </c>
      <c r="FEA51" s="342" t="s">
        <v>35</v>
      </c>
      <c r="FEB51" s="342" t="s">
        <v>35</v>
      </c>
      <c r="FEC51" s="342" t="s">
        <v>35</v>
      </c>
      <c r="FED51" s="342" t="s">
        <v>35</v>
      </c>
      <c r="FEE51" s="342" t="s">
        <v>35</v>
      </c>
      <c r="FEF51" s="342" t="s">
        <v>35</v>
      </c>
      <c r="FEG51" s="342" t="s">
        <v>35</v>
      </c>
      <c r="FEH51" s="342" t="s">
        <v>35</v>
      </c>
      <c r="FEI51" s="342" t="s">
        <v>35</v>
      </c>
      <c r="FEJ51" s="342" t="s">
        <v>35</v>
      </c>
      <c r="FEK51" s="342" t="s">
        <v>35</v>
      </c>
      <c r="FEL51" s="342" t="s">
        <v>35</v>
      </c>
      <c r="FEM51" s="342" t="s">
        <v>35</v>
      </c>
      <c r="FEN51" s="342" t="s">
        <v>35</v>
      </c>
      <c r="FEO51" s="342" t="s">
        <v>35</v>
      </c>
      <c r="FEP51" s="342" t="s">
        <v>35</v>
      </c>
      <c r="FEQ51" s="342" t="s">
        <v>35</v>
      </c>
      <c r="FER51" s="342" t="s">
        <v>35</v>
      </c>
      <c r="FES51" s="342" t="s">
        <v>35</v>
      </c>
      <c r="FET51" s="342" t="s">
        <v>35</v>
      </c>
      <c r="FEU51" s="342" t="s">
        <v>35</v>
      </c>
      <c r="FEV51" s="342" t="s">
        <v>35</v>
      </c>
      <c r="FEW51" s="342" t="s">
        <v>35</v>
      </c>
      <c r="FEX51" s="342" t="s">
        <v>35</v>
      </c>
      <c r="FEY51" s="342" t="s">
        <v>35</v>
      </c>
      <c r="FEZ51" s="342" t="s">
        <v>35</v>
      </c>
      <c r="FFA51" s="342" t="s">
        <v>35</v>
      </c>
      <c r="FFB51" s="342" t="s">
        <v>35</v>
      </c>
      <c r="FFC51" s="342" t="s">
        <v>35</v>
      </c>
      <c r="FFD51" s="342" t="s">
        <v>35</v>
      </c>
      <c r="FFE51" s="342" t="s">
        <v>35</v>
      </c>
      <c r="FFF51" s="342" t="s">
        <v>35</v>
      </c>
      <c r="FFG51" s="342" t="s">
        <v>35</v>
      </c>
      <c r="FFH51" s="342" t="s">
        <v>35</v>
      </c>
      <c r="FFI51" s="342" t="s">
        <v>35</v>
      </c>
      <c r="FFJ51" s="342" t="s">
        <v>35</v>
      </c>
      <c r="FFK51" s="342" t="s">
        <v>35</v>
      </c>
      <c r="FFL51" s="342" t="s">
        <v>35</v>
      </c>
      <c r="FFM51" s="342" t="s">
        <v>35</v>
      </c>
      <c r="FFN51" s="342" t="s">
        <v>35</v>
      </c>
      <c r="FFO51" s="342" t="s">
        <v>35</v>
      </c>
      <c r="FFP51" s="342" t="s">
        <v>35</v>
      </c>
      <c r="FFQ51" s="342" t="s">
        <v>35</v>
      </c>
      <c r="FFR51" s="342" t="s">
        <v>35</v>
      </c>
      <c r="FFS51" s="342" t="s">
        <v>35</v>
      </c>
      <c r="FFT51" s="342" t="s">
        <v>35</v>
      </c>
      <c r="FFU51" s="342" t="s">
        <v>35</v>
      </c>
      <c r="FFV51" s="342" t="s">
        <v>35</v>
      </c>
      <c r="FFW51" s="342" t="s">
        <v>35</v>
      </c>
      <c r="FFX51" s="342" t="s">
        <v>35</v>
      </c>
      <c r="FFY51" s="342" t="s">
        <v>35</v>
      </c>
      <c r="FFZ51" s="342" t="s">
        <v>35</v>
      </c>
      <c r="FGA51" s="342" t="s">
        <v>35</v>
      </c>
      <c r="FGB51" s="342" t="s">
        <v>35</v>
      </c>
      <c r="FGC51" s="342" t="s">
        <v>35</v>
      </c>
      <c r="FGD51" s="342" t="s">
        <v>35</v>
      </c>
      <c r="FGE51" s="342" t="s">
        <v>35</v>
      </c>
      <c r="FGF51" s="342" t="s">
        <v>35</v>
      </c>
      <c r="FGG51" s="342" t="s">
        <v>35</v>
      </c>
      <c r="FGH51" s="342" t="s">
        <v>35</v>
      </c>
      <c r="FGI51" s="342" t="s">
        <v>35</v>
      </c>
      <c r="FGJ51" s="342" t="s">
        <v>35</v>
      </c>
      <c r="FGK51" s="342" t="s">
        <v>35</v>
      </c>
      <c r="FGL51" s="342" t="s">
        <v>35</v>
      </c>
      <c r="FGM51" s="342" t="s">
        <v>35</v>
      </c>
      <c r="FGN51" s="342" t="s">
        <v>35</v>
      </c>
      <c r="FGO51" s="342" t="s">
        <v>35</v>
      </c>
      <c r="FGP51" s="342" t="s">
        <v>35</v>
      </c>
      <c r="FGQ51" s="342" t="s">
        <v>35</v>
      </c>
      <c r="FGR51" s="342" t="s">
        <v>35</v>
      </c>
      <c r="FGS51" s="342" t="s">
        <v>35</v>
      </c>
      <c r="FGT51" s="342" t="s">
        <v>35</v>
      </c>
      <c r="FGU51" s="342" t="s">
        <v>35</v>
      </c>
      <c r="FGV51" s="342" t="s">
        <v>35</v>
      </c>
      <c r="FGW51" s="342" t="s">
        <v>35</v>
      </c>
      <c r="FGX51" s="342" t="s">
        <v>35</v>
      </c>
      <c r="FGY51" s="342" t="s">
        <v>35</v>
      </c>
      <c r="FGZ51" s="342" t="s">
        <v>35</v>
      </c>
      <c r="FHA51" s="342" t="s">
        <v>35</v>
      </c>
      <c r="FHB51" s="342" t="s">
        <v>35</v>
      </c>
      <c r="FHC51" s="342" t="s">
        <v>35</v>
      </c>
      <c r="FHD51" s="342" t="s">
        <v>35</v>
      </c>
      <c r="FHE51" s="342" t="s">
        <v>35</v>
      </c>
      <c r="FHF51" s="342" t="s">
        <v>35</v>
      </c>
      <c r="FHG51" s="342" t="s">
        <v>35</v>
      </c>
      <c r="FHH51" s="342" t="s">
        <v>35</v>
      </c>
      <c r="FHI51" s="342" t="s">
        <v>35</v>
      </c>
      <c r="FHJ51" s="342" t="s">
        <v>35</v>
      </c>
      <c r="FHK51" s="342" t="s">
        <v>35</v>
      </c>
      <c r="FHL51" s="342" t="s">
        <v>35</v>
      </c>
      <c r="FHM51" s="342" t="s">
        <v>35</v>
      </c>
      <c r="FHN51" s="342" t="s">
        <v>35</v>
      </c>
      <c r="FHO51" s="342" t="s">
        <v>35</v>
      </c>
      <c r="FHP51" s="342" t="s">
        <v>35</v>
      </c>
      <c r="FHQ51" s="342" t="s">
        <v>35</v>
      </c>
      <c r="FHR51" s="342" t="s">
        <v>35</v>
      </c>
      <c r="FHS51" s="342" t="s">
        <v>35</v>
      </c>
      <c r="FHT51" s="342" t="s">
        <v>35</v>
      </c>
      <c r="FHU51" s="342" t="s">
        <v>35</v>
      </c>
      <c r="FHV51" s="342" t="s">
        <v>35</v>
      </c>
      <c r="FHW51" s="342" t="s">
        <v>35</v>
      </c>
      <c r="FHX51" s="342" t="s">
        <v>35</v>
      </c>
      <c r="FHY51" s="342" t="s">
        <v>35</v>
      </c>
      <c r="FHZ51" s="342" t="s">
        <v>35</v>
      </c>
      <c r="FIA51" s="342" t="s">
        <v>35</v>
      </c>
      <c r="FIB51" s="342" t="s">
        <v>35</v>
      </c>
      <c r="FIC51" s="342" t="s">
        <v>35</v>
      </c>
      <c r="FID51" s="342" t="s">
        <v>35</v>
      </c>
      <c r="FIE51" s="342" t="s">
        <v>35</v>
      </c>
      <c r="FIF51" s="342" t="s">
        <v>35</v>
      </c>
      <c r="FIG51" s="342" t="s">
        <v>35</v>
      </c>
      <c r="FIH51" s="342" t="s">
        <v>35</v>
      </c>
      <c r="FII51" s="342" t="s">
        <v>35</v>
      </c>
      <c r="FIJ51" s="342" t="s">
        <v>35</v>
      </c>
      <c r="FIK51" s="342" t="s">
        <v>35</v>
      </c>
      <c r="FIL51" s="342" t="s">
        <v>35</v>
      </c>
      <c r="FIM51" s="342" t="s">
        <v>35</v>
      </c>
      <c r="FIN51" s="342" t="s">
        <v>35</v>
      </c>
      <c r="FIO51" s="342" t="s">
        <v>35</v>
      </c>
      <c r="FIP51" s="342" t="s">
        <v>35</v>
      </c>
      <c r="FIQ51" s="342" t="s">
        <v>35</v>
      </c>
      <c r="FIR51" s="342" t="s">
        <v>35</v>
      </c>
      <c r="FIS51" s="342" t="s">
        <v>35</v>
      </c>
      <c r="FIT51" s="342" t="s">
        <v>35</v>
      </c>
      <c r="FIU51" s="342" t="s">
        <v>35</v>
      </c>
      <c r="FIV51" s="342" t="s">
        <v>35</v>
      </c>
      <c r="FIW51" s="342" t="s">
        <v>35</v>
      </c>
      <c r="FIX51" s="342" t="s">
        <v>35</v>
      </c>
      <c r="FIY51" s="342" t="s">
        <v>35</v>
      </c>
      <c r="FIZ51" s="342" t="s">
        <v>35</v>
      </c>
      <c r="FJA51" s="342" t="s">
        <v>35</v>
      </c>
      <c r="FJB51" s="342" t="s">
        <v>35</v>
      </c>
      <c r="FJC51" s="342" t="s">
        <v>35</v>
      </c>
      <c r="FJD51" s="342" t="s">
        <v>35</v>
      </c>
      <c r="FJE51" s="342" t="s">
        <v>35</v>
      </c>
      <c r="FJF51" s="342" t="s">
        <v>35</v>
      </c>
      <c r="FJG51" s="342" t="s">
        <v>35</v>
      </c>
      <c r="FJH51" s="342" t="s">
        <v>35</v>
      </c>
      <c r="FJI51" s="342" t="s">
        <v>35</v>
      </c>
      <c r="FJJ51" s="342" t="s">
        <v>35</v>
      </c>
      <c r="FJK51" s="342" t="s">
        <v>35</v>
      </c>
      <c r="FJL51" s="342" t="s">
        <v>35</v>
      </c>
      <c r="FJM51" s="342" t="s">
        <v>35</v>
      </c>
      <c r="FJN51" s="342" t="s">
        <v>35</v>
      </c>
      <c r="FJO51" s="342" t="s">
        <v>35</v>
      </c>
      <c r="FJP51" s="342" t="s">
        <v>35</v>
      </c>
      <c r="FJQ51" s="342" t="s">
        <v>35</v>
      </c>
      <c r="FJR51" s="342" t="s">
        <v>35</v>
      </c>
      <c r="FJS51" s="342" t="s">
        <v>35</v>
      </c>
      <c r="FJT51" s="342" t="s">
        <v>35</v>
      </c>
      <c r="FJU51" s="342" t="s">
        <v>35</v>
      </c>
      <c r="FJV51" s="342" t="s">
        <v>35</v>
      </c>
      <c r="FJW51" s="342" t="s">
        <v>35</v>
      </c>
      <c r="FJX51" s="342" t="s">
        <v>35</v>
      </c>
      <c r="FJY51" s="342" t="s">
        <v>35</v>
      </c>
      <c r="FJZ51" s="342" t="s">
        <v>35</v>
      </c>
      <c r="FKA51" s="342" t="s">
        <v>35</v>
      </c>
      <c r="FKB51" s="342" t="s">
        <v>35</v>
      </c>
      <c r="FKC51" s="342" t="s">
        <v>35</v>
      </c>
      <c r="FKD51" s="342" t="s">
        <v>35</v>
      </c>
      <c r="FKE51" s="342" t="s">
        <v>35</v>
      </c>
      <c r="FKF51" s="342" t="s">
        <v>35</v>
      </c>
      <c r="FKG51" s="342" t="s">
        <v>35</v>
      </c>
      <c r="FKH51" s="342" t="s">
        <v>35</v>
      </c>
      <c r="FKI51" s="342" t="s">
        <v>35</v>
      </c>
      <c r="FKJ51" s="342" t="s">
        <v>35</v>
      </c>
      <c r="FKK51" s="342" t="s">
        <v>35</v>
      </c>
      <c r="FKL51" s="342" t="s">
        <v>35</v>
      </c>
      <c r="FKM51" s="342" t="s">
        <v>35</v>
      </c>
      <c r="FKN51" s="342" t="s">
        <v>35</v>
      </c>
      <c r="FKO51" s="342" t="s">
        <v>35</v>
      </c>
      <c r="FKP51" s="342" t="s">
        <v>35</v>
      </c>
      <c r="FKQ51" s="342" t="s">
        <v>35</v>
      </c>
      <c r="FKR51" s="342" t="s">
        <v>35</v>
      </c>
      <c r="FKS51" s="342" t="s">
        <v>35</v>
      </c>
      <c r="FKT51" s="342" t="s">
        <v>35</v>
      </c>
      <c r="FKU51" s="342" t="s">
        <v>35</v>
      </c>
      <c r="FKV51" s="342" t="s">
        <v>35</v>
      </c>
      <c r="FKW51" s="342" t="s">
        <v>35</v>
      </c>
      <c r="FKX51" s="342" t="s">
        <v>35</v>
      </c>
      <c r="FKY51" s="342" t="s">
        <v>35</v>
      </c>
      <c r="FKZ51" s="342" t="s">
        <v>35</v>
      </c>
      <c r="FLA51" s="342" t="s">
        <v>35</v>
      </c>
      <c r="FLB51" s="342" t="s">
        <v>35</v>
      </c>
      <c r="FLC51" s="342" t="s">
        <v>35</v>
      </c>
      <c r="FLD51" s="342" t="s">
        <v>35</v>
      </c>
      <c r="FLE51" s="342" t="s">
        <v>35</v>
      </c>
      <c r="FLF51" s="342" t="s">
        <v>35</v>
      </c>
      <c r="FLG51" s="342" t="s">
        <v>35</v>
      </c>
      <c r="FLH51" s="342" t="s">
        <v>35</v>
      </c>
      <c r="FLI51" s="342" t="s">
        <v>35</v>
      </c>
      <c r="FLJ51" s="342" t="s">
        <v>35</v>
      </c>
      <c r="FLK51" s="342" t="s">
        <v>35</v>
      </c>
      <c r="FLL51" s="342" t="s">
        <v>35</v>
      </c>
      <c r="FLM51" s="342" t="s">
        <v>35</v>
      </c>
      <c r="FLN51" s="342" t="s">
        <v>35</v>
      </c>
      <c r="FLO51" s="342" t="s">
        <v>35</v>
      </c>
      <c r="FLP51" s="342" t="s">
        <v>35</v>
      </c>
      <c r="FLQ51" s="342" t="s">
        <v>35</v>
      </c>
      <c r="FLR51" s="342" t="s">
        <v>35</v>
      </c>
      <c r="FLS51" s="342" t="s">
        <v>35</v>
      </c>
      <c r="FLT51" s="342" t="s">
        <v>35</v>
      </c>
      <c r="FLU51" s="342" t="s">
        <v>35</v>
      </c>
      <c r="FLV51" s="342" t="s">
        <v>35</v>
      </c>
      <c r="FLW51" s="342" t="s">
        <v>35</v>
      </c>
      <c r="FLX51" s="342" t="s">
        <v>35</v>
      </c>
      <c r="FLY51" s="342" t="s">
        <v>35</v>
      </c>
      <c r="FLZ51" s="342" t="s">
        <v>35</v>
      </c>
      <c r="FMA51" s="342" t="s">
        <v>35</v>
      </c>
      <c r="FMB51" s="342" t="s">
        <v>35</v>
      </c>
      <c r="FMC51" s="342" t="s">
        <v>35</v>
      </c>
      <c r="FMD51" s="342" t="s">
        <v>35</v>
      </c>
      <c r="FME51" s="342" t="s">
        <v>35</v>
      </c>
      <c r="FMF51" s="342" t="s">
        <v>35</v>
      </c>
      <c r="FMG51" s="342" t="s">
        <v>35</v>
      </c>
      <c r="FMH51" s="342" t="s">
        <v>35</v>
      </c>
      <c r="FMI51" s="342" t="s">
        <v>35</v>
      </c>
      <c r="FMJ51" s="342" t="s">
        <v>35</v>
      </c>
      <c r="FMK51" s="342" t="s">
        <v>35</v>
      </c>
      <c r="FML51" s="342" t="s">
        <v>35</v>
      </c>
      <c r="FMM51" s="342" t="s">
        <v>35</v>
      </c>
      <c r="FMN51" s="342" t="s">
        <v>35</v>
      </c>
      <c r="FMO51" s="342" t="s">
        <v>35</v>
      </c>
      <c r="FMP51" s="342" t="s">
        <v>35</v>
      </c>
      <c r="FMQ51" s="342" t="s">
        <v>35</v>
      </c>
      <c r="FMR51" s="342" t="s">
        <v>35</v>
      </c>
      <c r="FMS51" s="342" t="s">
        <v>35</v>
      </c>
      <c r="FMT51" s="342" t="s">
        <v>35</v>
      </c>
      <c r="FMU51" s="342" t="s">
        <v>35</v>
      </c>
      <c r="FMV51" s="342" t="s">
        <v>35</v>
      </c>
      <c r="FMW51" s="342" t="s">
        <v>35</v>
      </c>
      <c r="FMX51" s="342" t="s">
        <v>35</v>
      </c>
      <c r="FMY51" s="342" t="s">
        <v>35</v>
      </c>
      <c r="FMZ51" s="342" t="s">
        <v>35</v>
      </c>
      <c r="FNA51" s="342" t="s">
        <v>35</v>
      </c>
      <c r="FNB51" s="342" t="s">
        <v>35</v>
      </c>
      <c r="FNC51" s="342" t="s">
        <v>35</v>
      </c>
      <c r="FND51" s="342" t="s">
        <v>35</v>
      </c>
      <c r="FNE51" s="342" t="s">
        <v>35</v>
      </c>
      <c r="FNF51" s="342" t="s">
        <v>35</v>
      </c>
      <c r="FNG51" s="342" t="s">
        <v>35</v>
      </c>
      <c r="FNH51" s="342" t="s">
        <v>35</v>
      </c>
      <c r="FNI51" s="342" t="s">
        <v>35</v>
      </c>
      <c r="FNJ51" s="342" t="s">
        <v>35</v>
      </c>
      <c r="FNK51" s="342" t="s">
        <v>35</v>
      </c>
      <c r="FNL51" s="342" t="s">
        <v>35</v>
      </c>
      <c r="FNM51" s="342" t="s">
        <v>35</v>
      </c>
      <c r="FNN51" s="342" t="s">
        <v>35</v>
      </c>
      <c r="FNO51" s="342" t="s">
        <v>35</v>
      </c>
      <c r="FNP51" s="342" t="s">
        <v>35</v>
      </c>
      <c r="FNQ51" s="342" t="s">
        <v>35</v>
      </c>
      <c r="FNR51" s="342" t="s">
        <v>35</v>
      </c>
      <c r="FNS51" s="342" t="s">
        <v>35</v>
      </c>
      <c r="FNT51" s="342" t="s">
        <v>35</v>
      </c>
      <c r="FNU51" s="342" t="s">
        <v>35</v>
      </c>
      <c r="FNV51" s="342" t="s">
        <v>35</v>
      </c>
      <c r="FNW51" s="342" t="s">
        <v>35</v>
      </c>
      <c r="FNX51" s="342" t="s">
        <v>35</v>
      </c>
      <c r="FNY51" s="342" t="s">
        <v>35</v>
      </c>
      <c r="FNZ51" s="342" t="s">
        <v>35</v>
      </c>
      <c r="FOA51" s="342" t="s">
        <v>35</v>
      </c>
      <c r="FOB51" s="342" t="s">
        <v>35</v>
      </c>
      <c r="FOC51" s="342" t="s">
        <v>35</v>
      </c>
      <c r="FOD51" s="342" t="s">
        <v>35</v>
      </c>
      <c r="FOE51" s="342" t="s">
        <v>35</v>
      </c>
      <c r="FOF51" s="342" t="s">
        <v>35</v>
      </c>
      <c r="FOG51" s="342" t="s">
        <v>35</v>
      </c>
      <c r="FOH51" s="342" t="s">
        <v>35</v>
      </c>
      <c r="FOI51" s="342" t="s">
        <v>35</v>
      </c>
      <c r="FOJ51" s="342" t="s">
        <v>35</v>
      </c>
      <c r="FOK51" s="342" t="s">
        <v>35</v>
      </c>
      <c r="FOL51" s="342" t="s">
        <v>35</v>
      </c>
      <c r="FOM51" s="342" t="s">
        <v>35</v>
      </c>
      <c r="FON51" s="342" t="s">
        <v>35</v>
      </c>
      <c r="FOO51" s="342" t="s">
        <v>35</v>
      </c>
      <c r="FOP51" s="342" t="s">
        <v>35</v>
      </c>
      <c r="FOQ51" s="342" t="s">
        <v>35</v>
      </c>
      <c r="FOR51" s="342" t="s">
        <v>35</v>
      </c>
      <c r="FOS51" s="342" t="s">
        <v>35</v>
      </c>
      <c r="FOT51" s="342" t="s">
        <v>35</v>
      </c>
      <c r="FOU51" s="342" t="s">
        <v>35</v>
      </c>
      <c r="FOV51" s="342" t="s">
        <v>35</v>
      </c>
      <c r="FOW51" s="342" t="s">
        <v>35</v>
      </c>
      <c r="FOX51" s="342" t="s">
        <v>35</v>
      </c>
      <c r="FOY51" s="342" t="s">
        <v>35</v>
      </c>
      <c r="FOZ51" s="342" t="s">
        <v>35</v>
      </c>
      <c r="FPA51" s="342" t="s">
        <v>35</v>
      </c>
      <c r="FPB51" s="342" t="s">
        <v>35</v>
      </c>
      <c r="FPC51" s="342" t="s">
        <v>35</v>
      </c>
      <c r="FPD51" s="342" t="s">
        <v>35</v>
      </c>
      <c r="FPE51" s="342" t="s">
        <v>35</v>
      </c>
      <c r="FPF51" s="342" t="s">
        <v>35</v>
      </c>
      <c r="FPG51" s="342" t="s">
        <v>35</v>
      </c>
      <c r="FPH51" s="342" t="s">
        <v>35</v>
      </c>
      <c r="FPI51" s="342" t="s">
        <v>35</v>
      </c>
      <c r="FPJ51" s="342" t="s">
        <v>35</v>
      </c>
      <c r="FPK51" s="342" t="s">
        <v>35</v>
      </c>
      <c r="FPL51" s="342" t="s">
        <v>35</v>
      </c>
      <c r="FPM51" s="342" t="s">
        <v>35</v>
      </c>
      <c r="FPN51" s="342" t="s">
        <v>35</v>
      </c>
      <c r="FPO51" s="342" t="s">
        <v>35</v>
      </c>
      <c r="FPP51" s="342" t="s">
        <v>35</v>
      </c>
      <c r="FPQ51" s="342" t="s">
        <v>35</v>
      </c>
      <c r="FPR51" s="342" t="s">
        <v>35</v>
      </c>
      <c r="FPS51" s="342" t="s">
        <v>35</v>
      </c>
      <c r="FPT51" s="342" t="s">
        <v>35</v>
      </c>
      <c r="FPU51" s="342" t="s">
        <v>35</v>
      </c>
      <c r="FPV51" s="342" t="s">
        <v>35</v>
      </c>
      <c r="FPW51" s="342" t="s">
        <v>35</v>
      </c>
      <c r="FPX51" s="342" t="s">
        <v>35</v>
      </c>
      <c r="FPY51" s="342" t="s">
        <v>35</v>
      </c>
      <c r="FPZ51" s="342" t="s">
        <v>35</v>
      </c>
      <c r="FQA51" s="342" t="s">
        <v>35</v>
      </c>
      <c r="FQB51" s="342" t="s">
        <v>35</v>
      </c>
      <c r="FQC51" s="342" t="s">
        <v>35</v>
      </c>
      <c r="FQD51" s="342" t="s">
        <v>35</v>
      </c>
      <c r="FQE51" s="342" t="s">
        <v>35</v>
      </c>
      <c r="FQF51" s="342" t="s">
        <v>35</v>
      </c>
      <c r="FQG51" s="342" t="s">
        <v>35</v>
      </c>
      <c r="FQH51" s="342" t="s">
        <v>35</v>
      </c>
      <c r="FQI51" s="342" t="s">
        <v>35</v>
      </c>
      <c r="FQJ51" s="342" t="s">
        <v>35</v>
      </c>
      <c r="FQK51" s="342" t="s">
        <v>35</v>
      </c>
      <c r="FQL51" s="342" t="s">
        <v>35</v>
      </c>
      <c r="FQM51" s="342" t="s">
        <v>35</v>
      </c>
      <c r="FQN51" s="342" t="s">
        <v>35</v>
      </c>
      <c r="FQO51" s="342" t="s">
        <v>35</v>
      </c>
      <c r="FQP51" s="342" t="s">
        <v>35</v>
      </c>
      <c r="FQQ51" s="342" t="s">
        <v>35</v>
      </c>
      <c r="FQR51" s="342" t="s">
        <v>35</v>
      </c>
      <c r="FQS51" s="342" t="s">
        <v>35</v>
      </c>
      <c r="FQT51" s="342" t="s">
        <v>35</v>
      </c>
      <c r="FQU51" s="342" t="s">
        <v>35</v>
      </c>
      <c r="FQV51" s="342" t="s">
        <v>35</v>
      </c>
      <c r="FQW51" s="342" t="s">
        <v>35</v>
      </c>
      <c r="FQX51" s="342" t="s">
        <v>35</v>
      </c>
      <c r="FQY51" s="342" t="s">
        <v>35</v>
      </c>
      <c r="FQZ51" s="342" t="s">
        <v>35</v>
      </c>
      <c r="FRA51" s="342" t="s">
        <v>35</v>
      </c>
      <c r="FRB51" s="342" t="s">
        <v>35</v>
      </c>
      <c r="FRC51" s="342" t="s">
        <v>35</v>
      </c>
      <c r="FRD51" s="342" t="s">
        <v>35</v>
      </c>
      <c r="FRE51" s="342" t="s">
        <v>35</v>
      </c>
      <c r="FRF51" s="342" t="s">
        <v>35</v>
      </c>
      <c r="FRG51" s="342" t="s">
        <v>35</v>
      </c>
      <c r="FRH51" s="342" t="s">
        <v>35</v>
      </c>
      <c r="FRI51" s="342" t="s">
        <v>35</v>
      </c>
      <c r="FRJ51" s="342" t="s">
        <v>35</v>
      </c>
      <c r="FRK51" s="342" t="s">
        <v>35</v>
      </c>
      <c r="FRL51" s="342" t="s">
        <v>35</v>
      </c>
      <c r="FRM51" s="342" t="s">
        <v>35</v>
      </c>
      <c r="FRN51" s="342" t="s">
        <v>35</v>
      </c>
      <c r="FRO51" s="342" t="s">
        <v>35</v>
      </c>
      <c r="FRP51" s="342" t="s">
        <v>35</v>
      </c>
      <c r="FRQ51" s="342" t="s">
        <v>35</v>
      </c>
      <c r="FRR51" s="342" t="s">
        <v>35</v>
      </c>
      <c r="FRS51" s="342" t="s">
        <v>35</v>
      </c>
      <c r="FRT51" s="342" t="s">
        <v>35</v>
      </c>
      <c r="FRU51" s="342" t="s">
        <v>35</v>
      </c>
      <c r="FRV51" s="342" t="s">
        <v>35</v>
      </c>
      <c r="FRW51" s="342" t="s">
        <v>35</v>
      </c>
      <c r="FRX51" s="342" t="s">
        <v>35</v>
      </c>
      <c r="FRY51" s="342" t="s">
        <v>35</v>
      </c>
      <c r="FRZ51" s="342" t="s">
        <v>35</v>
      </c>
      <c r="FSA51" s="342" t="s">
        <v>35</v>
      </c>
      <c r="FSB51" s="342" t="s">
        <v>35</v>
      </c>
      <c r="FSC51" s="342" t="s">
        <v>35</v>
      </c>
      <c r="FSD51" s="342" t="s">
        <v>35</v>
      </c>
      <c r="FSE51" s="342" t="s">
        <v>35</v>
      </c>
      <c r="FSF51" s="342" t="s">
        <v>35</v>
      </c>
      <c r="FSG51" s="342" t="s">
        <v>35</v>
      </c>
      <c r="FSH51" s="342" t="s">
        <v>35</v>
      </c>
      <c r="FSI51" s="342" t="s">
        <v>35</v>
      </c>
      <c r="FSJ51" s="342" t="s">
        <v>35</v>
      </c>
      <c r="FSK51" s="342" t="s">
        <v>35</v>
      </c>
      <c r="FSL51" s="342" t="s">
        <v>35</v>
      </c>
      <c r="FSM51" s="342" t="s">
        <v>35</v>
      </c>
      <c r="FSN51" s="342" t="s">
        <v>35</v>
      </c>
      <c r="FSO51" s="342" t="s">
        <v>35</v>
      </c>
      <c r="FSP51" s="342" t="s">
        <v>35</v>
      </c>
      <c r="FSQ51" s="342" t="s">
        <v>35</v>
      </c>
      <c r="FSR51" s="342" t="s">
        <v>35</v>
      </c>
      <c r="FSS51" s="342" t="s">
        <v>35</v>
      </c>
      <c r="FST51" s="342" t="s">
        <v>35</v>
      </c>
      <c r="FSU51" s="342" t="s">
        <v>35</v>
      </c>
      <c r="FSV51" s="342" t="s">
        <v>35</v>
      </c>
      <c r="FSW51" s="342" t="s">
        <v>35</v>
      </c>
      <c r="FSX51" s="342" t="s">
        <v>35</v>
      </c>
      <c r="FSY51" s="342" t="s">
        <v>35</v>
      </c>
      <c r="FSZ51" s="342" t="s">
        <v>35</v>
      </c>
      <c r="FTA51" s="342" t="s">
        <v>35</v>
      </c>
      <c r="FTB51" s="342" t="s">
        <v>35</v>
      </c>
      <c r="FTC51" s="342" t="s">
        <v>35</v>
      </c>
      <c r="FTD51" s="342" t="s">
        <v>35</v>
      </c>
      <c r="FTE51" s="342" t="s">
        <v>35</v>
      </c>
      <c r="FTF51" s="342" t="s">
        <v>35</v>
      </c>
      <c r="FTG51" s="342" t="s">
        <v>35</v>
      </c>
      <c r="FTH51" s="342" t="s">
        <v>35</v>
      </c>
      <c r="FTI51" s="342" t="s">
        <v>35</v>
      </c>
      <c r="FTJ51" s="342" t="s">
        <v>35</v>
      </c>
      <c r="FTK51" s="342" t="s">
        <v>35</v>
      </c>
      <c r="FTL51" s="342" t="s">
        <v>35</v>
      </c>
      <c r="FTM51" s="342" t="s">
        <v>35</v>
      </c>
      <c r="FTN51" s="342" t="s">
        <v>35</v>
      </c>
      <c r="FTO51" s="342" t="s">
        <v>35</v>
      </c>
      <c r="FTP51" s="342" t="s">
        <v>35</v>
      </c>
      <c r="FTQ51" s="342" t="s">
        <v>35</v>
      </c>
      <c r="FTR51" s="342" t="s">
        <v>35</v>
      </c>
      <c r="FTS51" s="342" t="s">
        <v>35</v>
      </c>
      <c r="FTT51" s="342" t="s">
        <v>35</v>
      </c>
      <c r="FTU51" s="342" t="s">
        <v>35</v>
      </c>
      <c r="FTV51" s="342" t="s">
        <v>35</v>
      </c>
      <c r="FTW51" s="342" t="s">
        <v>35</v>
      </c>
      <c r="FTX51" s="342" t="s">
        <v>35</v>
      </c>
      <c r="FTY51" s="342" t="s">
        <v>35</v>
      </c>
      <c r="FTZ51" s="342" t="s">
        <v>35</v>
      </c>
      <c r="FUA51" s="342" t="s">
        <v>35</v>
      </c>
      <c r="FUB51" s="342" t="s">
        <v>35</v>
      </c>
      <c r="FUC51" s="342" t="s">
        <v>35</v>
      </c>
      <c r="FUD51" s="342" t="s">
        <v>35</v>
      </c>
      <c r="FUE51" s="342" t="s">
        <v>35</v>
      </c>
      <c r="FUF51" s="342" t="s">
        <v>35</v>
      </c>
      <c r="FUG51" s="342" t="s">
        <v>35</v>
      </c>
      <c r="FUH51" s="342" t="s">
        <v>35</v>
      </c>
      <c r="FUI51" s="342" t="s">
        <v>35</v>
      </c>
      <c r="FUJ51" s="342" t="s">
        <v>35</v>
      </c>
      <c r="FUK51" s="342" t="s">
        <v>35</v>
      </c>
      <c r="FUL51" s="342" t="s">
        <v>35</v>
      </c>
      <c r="FUM51" s="342" t="s">
        <v>35</v>
      </c>
      <c r="FUN51" s="342" t="s">
        <v>35</v>
      </c>
      <c r="FUO51" s="342" t="s">
        <v>35</v>
      </c>
      <c r="FUP51" s="342" t="s">
        <v>35</v>
      </c>
      <c r="FUQ51" s="342" t="s">
        <v>35</v>
      </c>
      <c r="FUR51" s="342" t="s">
        <v>35</v>
      </c>
      <c r="FUS51" s="342" t="s">
        <v>35</v>
      </c>
      <c r="FUT51" s="342" t="s">
        <v>35</v>
      </c>
      <c r="FUU51" s="342" t="s">
        <v>35</v>
      </c>
      <c r="FUV51" s="342" t="s">
        <v>35</v>
      </c>
      <c r="FUW51" s="342" t="s">
        <v>35</v>
      </c>
      <c r="FUX51" s="342" t="s">
        <v>35</v>
      </c>
      <c r="FUY51" s="342" t="s">
        <v>35</v>
      </c>
      <c r="FUZ51" s="342" t="s">
        <v>35</v>
      </c>
      <c r="FVA51" s="342" t="s">
        <v>35</v>
      </c>
      <c r="FVB51" s="342" t="s">
        <v>35</v>
      </c>
      <c r="FVC51" s="342" t="s">
        <v>35</v>
      </c>
      <c r="FVD51" s="342" t="s">
        <v>35</v>
      </c>
      <c r="FVE51" s="342" t="s">
        <v>35</v>
      </c>
      <c r="FVF51" s="342" t="s">
        <v>35</v>
      </c>
      <c r="FVG51" s="342" t="s">
        <v>35</v>
      </c>
      <c r="FVH51" s="342" t="s">
        <v>35</v>
      </c>
      <c r="FVI51" s="342" t="s">
        <v>35</v>
      </c>
      <c r="FVJ51" s="342" t="s">
        <v>35</v>
      </c>
      <c r="FVK51" s="342" t="s">
        <v>35</v>
      </c>
      <c r="FVL51" s="342" t="s">
        <v>35</v>
      </c>
      <c r="FVM51" s="342" t="s">
        <v>35</v>
      </c>
      <c r="FVN51" s="342" t="s">
        <v>35</v>
      </c>
      <c r="FVO51" s="342" t="s">
        <v>35</v>
      </c>
      <c r="FVP51" s="342" t="s">
        <v>35</v>
      </c>
      <c r="FVQ51" s="342" t="s">
        <v>35</v>
      </c>
      <c r="FVR51" s="342" t="s">
        <v>35</v>
      </c>
      <c r="FVS51" s="342" t="s">
        <v>35</v>
      </c>
      <c r="FVT51" s="342" t="s">
        <v>35</v>
      </c>
      <c r="FVU51" s="342" t="s">
        <v>35</v>
      </c>
      <c r="FVV51" s="342" t="s">
        <v>35</v>
      </c>
      <c r="FVW51" s="342" t="s">
        <v>35</v>
      </c>
      <c r="FVX51" s="342" t="s">
        <v>35</v>
      </c>
      <c r="FVY51" s="342" t="s">
        <v>35</v>
      </c>
      <c r="FVZ51" s="342" t="s">
        <v>35</v>
      </c>
      <c r="FWA51" s="342" t="s">
        <v>35</v>
      </c>
      <c r="FWB51" s="342" t="s">
        <v>35</v>
      </c>
      <c r="FWC51" s="342" t="s">
        <v>35</v>
      </c>
      <c r="FWD51" s="342" t="s">
        <v>35</v>
      </c>
      <c r="FWE51" s="342" t="s">
        <v>35</v>
      </c>
      <c r="FWF51" s="342" t="s">
        <v>35</v>
      </c>
      <c r="FWG51" s="342" t="s">
        <v>35</v>
      </c>
      <c r="FWH51" s="342" t="s">
        <v>35</v>
      </c>
      <c r="FWI51" s="342" t="s">
        <v>35</v>
      </c>
      <c r="FWJ51" s="342" t="s">
        <v>35</v>
      </c>
      <c r="FWK51" s="342" t="s">
        <v>35</v>
      </c>
      <c r="FWL51" s="342" t="s">
        <v>35</v>
      </c>
      <c r="FWM51" s="342" t="s">
        <v>35</v>
      </c>
      <c r="FWN51" s="342" t="s">
        <v>35</v>
      </c>
      <c r="FWO51" s="342" t="s">
        <v>35</v>
      </c>
      <c r="FWP51" s="342" t="s">
        <v>35</v>
      </c>
      <c r="FWQ51" s="342" t="s">
        <v>35</v>
      </c>
      <c r="FWR51" s="342" t="s">
        <v>35</v>
      </c>
      <c r="FWS51" s="342" t="s">
        <v>35</v>
      </c>
      <c r="FWT51" s="342" t="s">
        <v>35</v>
      </c>
      <c r="FWU51" s="342" t="s">
        <v>35</v>
      </c>
      <c r="FWV51" s="342" t="s">
        <v>35</v>
      </c>
      <c r="FWW51" s="342" t="s">
        <v>35</v>
      </c>
      <c r="FWX51" s="342" t="s">
        <v>35</v>
      </c>
      <c r="FWY51" s="342" t="s">
        <v>35</v>
      </c>
      <c r="FWZ51" s="342" t="s">
        <v>35</v>
      </c>
      <c r="FXA51" s="342" t="s">
        <v>35</v>
      </c>
      <c r="FXB51" s="342" t="s">
        <v>35</v>
      </c>
      <c r="FXC51" s="342" t="s">
        <v>35</v>
      </c>
      <c r="FXD51" s="342" t="s">
        <v>35</v>
      </c>
      <c r="FXE51" s="342" t="s">
        <v>35</v>
      </c>
      <c r="FXF51" s="342" t="s">
        <v>35</v>
      </c>
      <c r="FXG51" s="342" t="s">
        <v>35</v>
      </c>
      <c r="FXH51" s="342" t="s">
        <v>35</v>
      </c>
      <c r="FXI51" s="342" t="s">
        <v>35</v>
      </c>
      <c r="FXJ51" s="342" t="s">
        <v>35</v>
      </c>
      <c r="FXK51" s="342" t="s">
        <v>35</v>
      </c>
      <c r="FXL51" s="342" t="s">
        <v>35</v>
      </c>
      <c r="FXM51" s="342" t="s">
        <v>35</v>
      </c>
      <c r="FXN51" s="342" t="s">
        <v>35</v>
      </c>
      <c r="FXO51" s="342" t="s">
        <v>35</v>
      </c>
      <c r="FXP51" s="342" t="s">
        <v>35</v>
      </c>
      <c r="FXQ51" s="342" t="s">
        <v>35</v>
      </c>
      <c r="FXR51" s="342" t="s">
        <v>35</v>
      </c>
      <c r="FXS51" s="342" t="s">
        <v>35</v>
      </c>
      <c r="FXT51" s="342" t="s">
        <v>35</v>
      </c>
      <c r="FXU51" s="342" t="s">
        <v>35</v>
      </c>
      <c r="FXV51" s="342" t="s">
        <v>35</v>
      </c>
      <c r="FXW51" s="342" t="s">
        <v>35</v>
      </c>
      <c r="FXX51" s="342" t="s">
        <v>35</v>
      </c>
      <c r="FXY51" s="342" t="s">
        <v>35</v>
      </c>
      <c r="FXZ51" s="342" t="s">
        <v>35</v>
      </c>
      <c r="FYA51" s="342" t="s">
        <v>35</v>
      </c>
      <c r="FYB51" s="342" t="s">
        <v>35</v>
      </c>
      <c r="FYC51" s="342" t="s">
        <v>35</v>
      </c>
      <c r="FYD51" s="342" t="s">
        <v>35</v>
      </c>
      <c r="FYE51" s="342" t="s">
        <v>35</v>
      </c>
      <c r="FYF51" s="342" t="s">
        <v>35</v>
      </c>
      <c r="FYG51" s="342" t="s">
        <v>35</v>
      </c>
      <c r="FYH51" s="342" t="s">
        <v>35</v>
      </c>
      <c r="FYI51" s="342" t="s">
        <v>35</v>
      </c>
      <c r="FYJ51" s="342" t="s">
        <v>35</v>
      </c>
      <c r="FYK51" s="342" t="s">
        <v>35</v>
      </c>
      <c r="FYL51" s="342" t="s">
        <v>35</v>
      </c>
      <c r="FYM51" s="342" t="s">
        <v>35</v>
      </c>
      <c r="FYN51" s="342" t="s">
        <v>35</v>
      </c>
      <c r="FYO51" s="342" t="s">
        <v>35</v>
      </c>
      <c r="FYP51" s="342" t="s">
        <v>35</v>
      </c>
      <c r="FYQ51" s="342" t="s">
        <v>35</v>
      </c>
      <c r="FYR51" s="342" t="s">
        <v>35</v>
      </c>
      <c r="FYS51" s="342" t="s">
        <v>35</v>
      </c>
      <c r="FYT51" s="342" t="s">
        <v>35</v>
      </c>
      <c r="FYU51" s="342" t="s">
        <v>35</v>
      </c>
      <c r="FYV51" s="342" t="s">
        <v>35</v>
      </c>
      <c r="FYW51" s="342" t="s">
        <v>35</v>
      </c>
      <c r="FYX51" s="342" t="s">
        <v>35</v>
      </c>
      <c r="FYY51" s="342" t="s">
        <v>35</v>
      </c>
      <c r="FYZ51" s="342" t="s">
        <v>35</v>
      </c>
      <c r="FZA51" s="342" t="s">
        <v>35</v>
      </c>
      <c r="FZB51" s="342" t="s">
        <v>35</v>
      </c>
      <c r="FZC51" s="342" t="s">
        <v>35</v>
      </c>
      <c r="FZD51" s="342" t="s">
        <v>35</v>
      </c>
      <c r="FZE51" s="342" t="s">
        <v>35</v>
      </c>
      <c r="FZF51" s="342" t="s">
        <v>35</v>
      </c>
      <c r="FZG51" s="342" t="s">
        <v>35</v>
      </c>
      <c r="FZH51" s="342" t="s">
        <v>35</v>
      </c>
      <c r="FZI51" s="342" t="s">
        <v>35</v>
      </c>
      <c r="FZJ51" s="342" t="s">
        <v>35</v>
      </c>
      <c r="FZK51" s="342" t="s">
        <v>35</v>
      </c>
      <c r="FZL51" s="342" t="s">
        <v>35</v>
      </c>
      <c r="FZM51" s="342" t="s">
        <v>35</v>
      </c>
      <c r="FZN51" s="342" t="s">
        <v>35</v>
      </c>
      <c r="FZO51" s="342" t="s">
        <v>35</v>
      </c>
      <c r="FZP51" s="342" t="s">
        <v>35</v>
      </c>
      <c r="FZQ51" s="342" t="s">
        <v>35</v>
      </c>
      <c r="FZR51" s="342" t="s">
        <v>35</v>
      </c>
      <c r="FZS51" s="342" t="s">
        <v>35</v>
      </c>
      <c r="FZT51" s="342" t="s">
        <v>35</v>
      </c>
      <c r="FZU51" s="342" t="s">
        <v>35</v>
      </c>
      <c r="FZV51" s="342" t="s">
        <v>35</v>
      </c>
      <c r="FZW51" s="342" t="s">
        <v>35</v>
      </c>
      <c r="FZX51" s="342" t="s">
        <v>35</v>
      </c>
      <c r="FZY51" s="342" t="s">
        <v>35</v>
      </c>
      <c r="FZZ51" s="342" t="s">
        <v>35</v>
      </c>
      <c r="GAA51" s="342" t="s">
        <v>35</v>
      </c>
      <c r="GAB51" s="342" t="s">
        <v>35</v>
      </c>
      <c r="GAC51" s="342" t="s">
        <v>35</v>
      </c>
      <c r="GAD51" s="342" t="s">
        <v>35</v>
      </c>
      <c r="GAE51" s="342" t="s">
        <v>35</v>
      </c>
      <c r="GAF51" s="342" t="s">
        <v>35</v>
      </c>
      <c r="GAG51" s="342" t="s">
        <v>35</v>
      </c>
      <c r="GAH51" s="342" t="s">
        <v>35</v>
      </c>
      <c r="GAI51" s="342" t="s">
        <v>35</v>
      </c>
      <c r="GAJ51" s="342" t="s">
        <v>35</v>
      </c>
      <c r="GAK51" s="342" t="s">
        <v>35</v>
      </c>
      <c r="GAL51" s="342" t="s">
        <v>35</v>
      </c>
      <c r="GAM51" s="342" t="s">
        <v>35</v>
      </c>
      <c r="GAN51" s="342" t="s">
        <v>35</v>
      </c>
      <c r="GAO51" s="342" t="s">
        <v>35</v>
      </c>
      <c r="GAP51" s="342" t="s">
        <v>35</v>
      </c>
      <c r="GAQ51" s="342" t="s">
        <v>35</v>
      </c>
      <c r="GAR51" s="342" t="s">
        <v>35</v>
      </c>
      <c r="GAS51" s="342" t="s">
        <v>35</v>
      </c>
      <c r="GAT51" s="342" t="s">
        <v>35</v>
      </c>
      <c r="GAU51" s="342" t="s">
        <v>35</v>
      </c>
      <c r="GAV51" s="342" t="s">
        <v>35</v>
      </c>
      <c r="GAW51" s="342" t="s">
        <v>35</v>
      </c>
      <c r="GAX51" s="342" t="s">
        <v>35</v>
      </c>
      <c r="GAY51" s="342" t="s">
        <v>35</v>
      </c>
      <c r="GAZ51" s="342" t="s">
        <v>35</v>
      </c>
      <c r="GBA51" s="342" t="s">
        <v>35</v>
      </c>
      <c r="GBB51" s="342" t="s">
        <v>35</v>
      </c>
      <c r="GBC51" s="342" t="s">
        <v>35</v>
      </c>
      <c r="GBD51" s="342" t="s">
        <v>35</v>
      </c>
      <c r="GBE51" s="342" t="s">
        <v>35</v>
      </c>
      <c r="GBF51" s="342" t="s">
        <v>35</v>
      </c>
      <c r="GBG51" s="342" t="s">
        <v>35</v>
      </c>
      <c r="GBH51" s="342" t="s">
        <v>35</v>
      </c>
      <c r="GBI51" s="342" t="s">
        <v>35</v>
      </c>
      <c r="GBJ51" s="342" t="s">
        <v>35</v>
      </c>
      <c r="GBK51" s="342" t="s">
        <v>35</v>
      </c>
      <c r="GBL51" s="342" t="s">
        <v>35</v>
      </c>
      <c r="GBM51" s="342" t="s">
        <v>35</v>
      </c>
      <c r="GBN51" s="342" t="s">
        <v>35</v>
      </c>
      <c r="GBO51" s="342" t="s">
        <v>35</v>
      </c>
      <c r="GBP51" s="342" t="s">
        <v>35</v>
      </c>
      <c r="GBQ51" s="342" t="s">
        <v>35</v>
      </c>
      <c r="GBR51" s="342" t="s">
        <v>35</v>
      </c>
      <c r="GBS51" s="342" t="s">
        <v>35</v>
      </c>
      <c r="GBT51" s="342" t="s">
        <v>35</v>
      </c>
      <c r="GBU51" s="342" t="s">
        <v>35</v>
      </c>
      <c r="GBV51" s="342" t="s">
        <v>35</v>
      </c>
      <c r="GBW51" s="342" t="s">
        <v>35</v>
      </c>
      <c r="GBX51" s="342" t="s">
        <v>35</v>
      </c>
      <c r="GBY51" s="342" t="s">
        <v>35</v>
      </c>
      <c r="GBZ51" s="342" t="s">
        <v>35</v>
      </c>
      <c r="GCA51" s="342" t="s">
        <v>35</v>
      </c>
      <c r="GCB51" s="342" t="s">
        <v>35</v>
      </c>
      <c r="GCC51" s="342" t="s">
        <v>35</v>
      </c>
      <c r="GCD51" s="342" t="s">
        <v>35</v>
      </c>
      <c r="GCE51" s="342" t="s">
        <v>35</v>
      </c>
      <c r="GCF51" s="342" t="s">
        <v>35</v>
      </c>
      <c r="GCG51" s="342" t="s">
        <v>35</v>
      </c>
      <c r="GCH51" s="342" t="s">
        <v>35</v>
      </c>
      <c r="GCI51" s="342" t="s">
        <v>35</v>
      </c>
      <c r="GCJ51" s="342" t="s">
        <v>35</v>
      </c>
      <c r="GCK51" s="342" t="s">
        <v>35</v>
      </c>
      <c r="GCL51" s="342" t="s">
        <v>35</v>
      </c>
      <c r="GCM51" s="342" t="s">
        <v>35</v>
      </c>
      <c r="GCN51" s="342" t="s">
        <v>35</v>
      </c>
      <c r="GCO51" s="342" t="s">
        <v>35</v>
      </c>
      <c r="GCP51" s="342" t="s">
        <v>35</v>
      </c>
      <c r="GCQ51" s="342" t="s">
        <v>35</v>
      </c>
      <c r="GCR51" s="342" t="s">
        <v>35</v>
      </c>
      <c r="GCS51" s="342" t="s">
        <v>35</v>
      </c>
      <c r="GCT51" s="342" t="s">
        <v>35</v>
      </c>
      <c r="GCU51" s="342" t="s">
        <v>35</v>
      </c>
      <c r="GCV51" s="342" t="s">
        <v>35</v>
      </c>
      <c r="GCW51" s="342" t="s">
        <v>35</v>
      </c>
      <c r="GCX51" s="342" t="s">
        <v>35</v>
      </c>
      <c r="GCY51" s="342" t="s">
        <v>35</v>
      </c>
      <c r="GCZ51" s="342" t="s">
        <v>35</v>
      </c>
      <c r="GDA51" s="342" t="s">
        <v>35</v>
      </c>
      <c r="GDB51" s="342" t="s">
        <v>35</v>
      </c>
      <c r="GDC51" s="342" t="s">
        <v>35</v>
      </c>
      <c r="GDD51" s="342" t="s">
        <v>35</v>
      </c>
      <c r="GDE51" s="342" t="s">
        <v>35</v>
      </c>
      <c r="GDF51" s="342" t="s">
        <v>35</v>
      </c>
      <c r="GDG51" s="342" t="s">
        <v>35</v>
      </c>
      <c r="GDH51" s="342" t="s">
        <v>35</v>
      </c>
      <c r="GDI51" s="342" t="s">
        <v>35</v>
      </c>
      <c r="GDJ51" s="342" t="s">
        <v>35</v>
      </c>
      <c r="GDK51" s="342" t="s">
        <v>35</v>
      </c>
      <c r="GDL51" s="342" t="s">
        <v>35</v>
      </c>
      <c r="GDM51" s="342" t="s">
        <v>35</v>
      </c>
      <c r="GDN51" s="342" t="s">
        <v>35</v>
      </c>
      <c r="GDO51" s="342" t="s">
        <v>35</v>
      </c>
      <c r="GDP51" s="342" t="s">
        <v>35</v>
      </c>
      <c r="GDQ51" s="342" t="s">
        <v>35</v>
      </c>
      <c r="GDR51" s="342" t="s">
        <v>35</v>
      </c>
      <c r="GDS51" s="342" t="s">
        <v>35</v>
      </c>
      <c r="GDT51" s="342" t="s">
        <v>35</v>
      </c>
      <c r="GDU51" s="342" t="s">
        <v>35</v>
      </c>
      <c r="GDV51" s="342" t="s">
        <v>35</v>
      </c>
      <c r="GDW51" s="342" t="s">
        <v>35</v>
      </c>
      <c r="GDX51" s="342" t="s">
        <v>35</v>
      </c>
      <c r="GDY51" s="342" t="s">
        <v>35</v>
      </c>
      <c r="GDZ51" s="342" t="s">
        <v>35</v>
      </c>
      <c r="GEA51" s="342" t="s">
        <v>35</v>
      </c>
      <c r="GEB51" s="342" t="s">
        <v>35</v>
      </c>
      <c r="GEC51" s="342" t="s">
        <v>35</v>
      </c>
      <c r="GED51" s="342" t="s">
        <v>35</v>
      </c>
      <c r="GEE51" s="342" t="s">
        <v>35</v>
      </c>
      <c r="GEF51" s="342" t="s">
        <v>35</v>
      </c>
      <c r="GEG51" s="342" t="s">
        <v>35</v>
      </c>
      <c r="GEH51" s="342" t="s">
        <v>35</v>
      </c>
      <c r="GEI51" s="342" t="s">
        <v>35</v>
      </c>
      <c r="GEJ51" s="342" t="s">
        <v>35</v>
      </c>
      <c r="GEK51" s="342" t="s">
        <v>35</v>
      </c>
      <c r="GEL51" s="342" t="s">
        <v>35</v>
      </c>
      <c r="GEM51" s="342" t="s">
        <v>35</v>
      </c>
      <c r="GEN51" s="342" t="s">
        <v>35</v>
      </c>
      <c r="GEO51" s="342" t="s">
        <v>35</v>
      </c>
      <c r="GEP51" s="342" t="s">
        <v>35</v>
      </c>
      <c r="GEQ51" s="342" t="s">
        <v>35</v>
      </c>
      <c r="GER51" s="342" t="s">
        <v>35</v>
      </c>
      <c r="GES51" s="342" t="s">
        <v>35</v>
      </c>
      <c r="GET51" s="342" t="s">
        <v>35</v>
      </c>
      <c r="GEU51" s="342" t="s">
        <v>35</v>
      </c>
      <c r="GEV51" s="342" t="s">
        <v>35</v>
      </c>
      <c r="GEW51" s="342" t="s">
        <v>35</v>
      </c>
      <c r="GEX51" s="342" t="s">
        <v>35</v>
      </c>
      <c r="GEY51" s="342" t="s">
        <v>35</v>
      </c>
      <c r="GEZ51" s="342" t="s">
        <v>35</v>
      </c>
      <c r="GFA51" s="342" t="s">
        <v>35</v>
      </c>
      <c r="GFB51" s="342" t="s">
        <v>35</v>
      </c>
      <c r="GFC51" s="342" t="s">
        <v>35</v>
      </c>
      <c r="GFD51" s="342" t="s">
        <v>35</v>
      </c>
      <c r="GFE51" s="342" t="s">
        <v>35</v>
      </c>
      <c r="GFF51" s="342" t="s">
        <v>35</v>
      </c>
      <c r="GFG51" s="342" t="s">
        <v>35</v>
      </c>
      <c r="GFH51" s="342" t="s">
        <v>35</v>
      </c>
      <c r="GFI51" s="342" t="s">
        <v>35</v>
      </c>
      <c r="GFJ51" s="342" t="s">
        <v>35</v>
      </c>
      <c r="GFK51" s="342" t="s">
        <v>35</v>
      </c>
      <c r="GFL51" s="342" t="s">
        <v>35</v>
      </c>
      <c r="GFM51" s="342" t="s">
        <v>35</v>
      </c>
      <c r="GFN51" s="342" t="s">
        <v>35</v>
      </c>
      <c r="GFO51" s="342" t="s">
        <v>35</v>
      </c>
      <c r="GFP51" s="342" t="s">
        <v>35</v>
      </c>
      <c r="GFQ51" s="342" t="s">
        <v>35</v>
      </c>
      <c r="GFR51" s="342" t="s">
        <v>35</v>
      </c>
      <c r="GFS51" s="342" t="s">
        <v>35</v>
      </c>
      <c r="GFT51" s="342" t="s">
        <v>35</v>
      </c>
      <c r="GFU51" s="342" t="s">
        <v>35</v>
      </c>
      <c r="GFV51" s="342" t="s">
        <v>35</v>
      </c>
      <c r="GFW51" s="342" t="s">
        <v>35</v>
      </c>
      <c r="GFX51" s="342" t="s">
        <v>35</v>
      </c>
      <c r="GFY51" s="342" t="s">
        <v>35</v>
      </c>
      <c r="GFZ51" s="342" t="s">
        <v>35</v>
      </c>
      <c r="GGA51" s="342" t="s">
        <v>35</v>
      </c>
      <c r="GGB51" s="342" t="s">
        <v>35</v>
      </c>
      <c r="GGC51" s="342" t="s">
        <v>35</v>
      </c>
      <c r="GGD51" s="342" t="s">
        <v>35</v>
      </c>
      <c r="GGE51" s="342" t="s">
        <v>35</v>
      </c>
      <c r="GGF51" s="342" t="s">
        <v>35</v>
      </c>
      <c r="GGG51" s="342" t="s">
        <v>35</v>
      </c>
      <c r="GGH51" s="342" t="s">
        <v>35</v>
      </c>
      <c r="GGI51" s="342" t="s">
        <v>35</v>
      </c>
      <c r="GGJ51" s="342" t="s">
        <v>35</v>
      </c>
      <c r="GGK51" s="342" t="s">
        <v>35</v>
      </c>
      <c r="GGL51" s="342" t="s">
        <v>35</v>
      </c>
      <c r="GGM51" s="342" t="s">
        <v>35</v>
      </c>
      <c r="GGN51" s="342" t="s">
        <v>35</v>
      </c>
      <c r="GGO51" s="342" t="s">
        <v>35</v>
      </c>
      <c r="GGP51" s="342" t="s">
        <v>35</v>
      </c>
      <c r="GGQ51" s="342" t="s">
        <v>35</v>
      </c>
      <c r="GGR51" s="342" t="s">
        <v>35</v>
      </c>
      <c r="GGS51" s="342" t="s">
        <v>35</v>
      </c>
      <c r="GGT51" s="342" t="s">
        <v>35</v>
      </c>
      <c r="GGU51" s="342" t="s">
        <v>35</v>
      </c>
      <c r="GGV51" s="342" t="s">
        <v>35</v>
      </c>
      <c r="GGW51" s="342" t="s">
        <v>35</v>
      </c>
      <c r="GGX51" s="342" t="s">
        <v>35</v>
      </c>
      <c r="GGY51" s="342" t="s">
        <v>35</v>
      </c>
      <c r="GGZ51" s="342" t="s">
        <v>35</v>
      </c>
      <c r="GHA51" s="342" t="s">
        <v>35</v>
      </c>
      <c r="GHB51" s="342" t="s">
        <v>35</v>
      </c>
      <c r="GHC51" s="342" t="s">
        <v>35</v>
      </c>
      <c r="GHD51" s="342" t="s">
        <v>35</v>
      </c>
      <c r="GHE51" s="342" t="s">
        <v>35</v>
      </c>
      <c r="GHF51" s="342" t="s">
        <v>35</v>
      </c>
      <c r="GHG51" s="342" t="s">
        <v>35</v>
      </c>
      <c r="GHH51" s="342" t="s">
        <v>35</v>
      </c>
      <c r="GHI51" s="342" t="s">
        <v>35</v>
      </c>
      <c r="GHJ51" s="342" t="s">
        <v>35</v>
      </c>
      <c r="GHK51" s="342" t="s">
        <v>35</v>
      </c>
      <c r="GHL51" s="342" t="s">
        <v>35</v>
      </c>
      <c r="GHM51" s="342" t="s">
        <v>35</v>
      </c>
      <c r="GHN51" s="342" t="s">
        <v>35</v>
      </c>
      <c r="GHO51" s="342" t="s">
        <v>35</v>
      </c>
      <c r="GHP51" s="342" t="s">
        <v>35</v>
      </c>
      <c r="GHQ51" s="342" t="s">
        <v>35</v>
      </c>
      <c r="GHR51" s="342" t="s">
        <v>35</v>
      </c>
      <c r="GHS51" s="342" t="s">
        <v>35</v>
      </c>
      <c r="GHT51" s="342" t="s">
        <v>35</v>
      </c>
      <c r="GHU51" s="342" t="s">
        <v>35</v>
      </c>
      <c r="GHV51" s="342" t="s">
        <v>35</v>
      </c>
      <c r="GHW51" s="342" t="s">
        <v>35</v>
      </c>
      <c r="GHX51" s="342" t="s">
        <v>35</v>
      </c>
      <c r="GHY51" s="342" t="s">
        <v>35</v>
      </c>
      <c r="GHZ51" s="342" t="s">
        <v>35</v>
      </c>
      <c r="GIA51" s="342" t="s">
        <v>35</v>
      </c>
      <c r="GIB51" s="342" t="s">
        <v>35</v>
      </c>
      <c r="GIC51" s="342" t="s">
        <v>35</v>
      </c>
      <c r="GID51" s="342" t="s">
        <v>35</v>
      </c>
      <c r="GIE51" s="342" t="s">
        <v>35</v>
      </c>
      <c r="GIF51" s="342" t="s">
        <v>35</v>
      </c>
      <c r="GIG51" s="342" t="s">
        <v>35</v>
      </c>
      <c r="GIH51" s="342" t="s">
        <v>35</v>
      </c>
      <c r="GII51" s="342" t="s">
        <v>35</v>
      </c>
      <c r="GIJ51" s="342" t="s">
        <v>35</v>
      </c>
      <c r="GIK51" s="342" t="s">
        <v>35</v>
      </c>
      <c r="GIL51" s="342" t="s">
        <v>35</v>
      </c>
      <c r="GIM51" s="342" t="s">
        <v>35</v>
      </c>
      <c r="GIN51" s="342" t="s">
        <v>35</v>
      </c>
      <c r="GIO51" s="342" t="s">
        <v>35</v>
      </c>
      <c r="GIP51" s="342" t="s">
        <v>35</v>
      </c>
      <c r="GIQ51" s="342" t="s">
        <v>35</v>
      </c>
      <c r="GIR51" s="342" t="s">
        <v>35</v>
      </c>
      <c r="GIS51" s="342" t="s">
        <v>35</v>
      </c>
      <c r="GIT51" s="342" t="s">
        <v>35</v>
      </c>
      <c r="GIU51" s="342" t="s">
        <v>35</v>
      </c>
      <c r="GIV51" s="342" t="s">
        <v>35</v>
      </c>
      <c r="GIW51" s="342" t="s">
        <v>35</v>
      </c>
      <c r="GIX51" s="342" t="s">
        <v>35</v>
      </c>
      <c r="GIY51" s="342" t="s">
        <v>35</v>
      </c>
      <c r="GIZ51" s="342" t="s">
        <v>35</v>
      </c>
      <c r="GJA51" s="342" t="s">
        <v>35</v>
      </c>
      <c r="GJB51" s="342" t="s">
        <v>35</v>
      </c>
      <c r="GJC51" s="342" t="s">
        <v>35</v>
      </c>
      <c r="GJD51" s="342" t="s">
        <v>35</v>
      </c>
      <c r="GJE51" s="342" t="s">
        <v>35</v>
      </c>
      <c r="GJF51" s="342" t="s">
        <v>35</v>
      </c>
      <c r="GJG51" s="342" t="s">
        <v>35</v>
      </c>
      <c r="GJH51" s="342" t="s">
        <v>35</v>
      </c>
      <c r="GJI51" s="342" t="s">
        <v>35</v>
      </c>
      <c r="GJJ51" s="342" t="s">
        <v>35</v>
      </c>
      <c r="GJK51" s="342" t="s">
        <v>35</v>
      </c>
      <c r="GJL51" s="342" t="s">
        <v>35</v>
      </c>
      <c r="GJM51" s="342" t="s">
        <v>35</v>
      </c>
      <c r="GJN51" s="342" t="s">
        <v>35</v>
      </c>
      <c r="GJO51" s="342" t="s">
        <v>35</v>
      </c>
      <c r="GJP51" s="342" t="s">
        <v>35</v>
      </c>
      <c r="GJQ51" s="342" t="s">
        <v>35</v>
      </c>
      <c r="GJR51" s="342" t="s">
        <v>35</v>
      </c>
      <c r="GJS51" s="342" t="s">
        <v>35</v>
      </c>
      <c r="GJT51" s="342" t="s">
        <v>35</v>
      </c>
      <c r="GJU51" s="342" t="s">
        <v>35</v>
      </c>
      <c r="GJV51" s="342" t="s">
        <v>35</v>
      </c>
      <c r="GJW51" s="342" t="s">
        <v>35</v>
      </c>
      <c r="GJX51" s="342" t="s">
        <v>35</v>
      </c>
      <c r="GJY51" s="342" t="s">
        <v>35</v>
      </c>
      <c r="GJZ51" s="342" t="s">
        <v>35</v>
      </c>
      <c r="GKA51" s="342" t="s">
        <v>35</v>
      </c>
      <c r="GKB51" s="342" t="s">
        <v>35</v>
      </c>
      <c r="GKC51" s="342" t="s">
        <v>35</v>
      </c>
      <c r="GKD51" s="342" t="s">
        <v>35</v>
      </c>
      <c r="GKE51" s="342" t="s">
        <v>35</v>
      </c>
      <c r="GKF51" s="342" t="s">
        <v>35</v>
      </c>
      <c r="GKG51" s="342" t="s">
        <v>35</v>
      </c>
      <c r="GKH51" s="342" t="s">
        <v>35</v>
      </c>
      <c r="GKI51" s="342" t="s">
        <v>35</v>
      </c>
      <c r="GKJ51" s="342" t="s">
        <v>35</v>
      </c>
      <c r="GKK51" s="342" t="s">
        <v>35</v>
      </c>
      <c r="GKL51" s="342" t="s">
        <v>35</v>
      </c>
      <c r="GKM51" s="342" t="s">
        <v>35</v>
      </c>
      <c r="GKN51" s="342" t="s">
        <v>35</v>
      </c>
      <c r="GKO51" s="342" t="s">
        <v>35</v>
      </c>
      <c r="GKP51" s="342" t="s">
        <v>35</v>
      </c>
      <c r="GKQ51" s="342" t="s">
        <v>35</v>
      </c>
      <c r="GKR51" s="342" t="s">
        <v>35</v>
      </c>
      <c r="GKS51" s="342" t="s">
        <v>35</v>
      </c>
      <c r="GKT51" s="342" t="s">
        <v>35</v>
      </c>
      <c r="GKU51" s="342" t="s">
        <v>35</v>
      </c>
      <c r="GKV51" s="342" t="s">
        <v>35</v>
      </c>
      <c r="GKW51" s="342" t="s">
        <v>35</v>
      </c>
      <c r="GKX51" s="342" t="s">
        <v>35</v>
      </c>
      <c r="GKY51" s="342" t="s">
        <v>35</v>
      </c>
      <c r="GKZ51" s="342" t="s">
        <v>35</v>
      </c>
      <c r="GLA51" s="342" t="s">
        <v>35</v>
      </c>
      <c r="GLB51" s="342" t="s">
        <v>35</v>
      </c>
      <c r="GLC51" s="342" t="s">
        <v>35</v>
      </c>
      <c r="GLD51" s="342" t="s">
        <v>35</v>
      </c>
      <c r="GLE51" s="342" t="s">
        <v>35</v>
      </c>
      <c r="GLF51" s="342" t="s">
        <v>35</v>
      </c>
      <c r="GLG51" s="342" t="s">
        <v>35</v>
      </c>
      <c r="GLH51" s="342" t="s">
        <v>35</v>
      </c>
      <c r="GLI51" s="342" t="s">
        <v>35</v>
      </c>
      <c r="GLJ51" s="342" t="s">
        <v>35</v>
      </c>
      <c r="GLK51" s="342" t="s">
        <v>35</v>
      </c>
      <c r="GLL51" s="342" t="s">
        <v>35</v>
      </c>
      <c r="GLM51" s="342" t="s">
        <v>35</v>
      </c>
      <c r="GLN51" s="342" t="s">
        <v>35</v>
      </c>
      <c r="GLO51" s="342" t="s">
        <v>35</v>
      </c>
      <c r="GLP51" s="342" t="s">
        <v>35</v>
      </c>
      <c r="GLQ51" s="342" t="s">
        <v>35</v>
      </c>
      <c r="GLR51" s="342" t="s">
        <v>35</v>
      </c>
      <c r="GLS51" s="342" t="s">
        <v>35</v>
      </c>
      <c r="GLT51" s="342" t="s">
        <v>35</v>
      </c>
      <c r="GLU51" s="342" t="s">
        <v>35</v>
      </c>
      <c r="GLV51" s="342" t="s">
        <v>35</v>
      </c>
      <c r="GLW51" s="342" t="s">
        <v>35</v>
      </c>
      <c r="GLX51" s="342" t="s">
        <v>35</v>
      </c>
      <c r="GLY51" s="342" t="s">
        <v>35</v>
      </c>
      <c r="GLZ51" s="342" t="s">
        <v>35</v>
      </c>
      <c r="GMA51" s="342" t="s">
        <v>35</v>
      </c>
      <c r="GMB51" s="342" t="s">
        <v>35</v>
      </c>
      <c r="GMC51" s="342" t="s">
        <v>35</v>
      </c>
      <c r="GMD51" s="342" t="s">
        <v>35</v>
      </c>
      <c r="GME51" s="342" t="s">
        <v>35</v>
      </c>
      <c r="GMF51" s="342" t="s">
        <v>35</v>
      </c>
      <c r="GMG51" s="342" t="s">
        <v>35</v>
      </c>
      <c r="GMH51" s="342" t="s">
        <v>35</v>
      </c>
      <c r="GMI51" s="342" t="s">
        <v>35</v>
      </c>
      <c r="GMJ51" s="342" t="s">
        <v>35</v>
      </c>
      <c r="GMK51" s="342" t="s">
        <v>35</v>
      </c>
      <c r="GML51" s="342" t="s">
        <v>35</v>
      </c>
      <c r="GMM51" s="342" t="s">
        <v>35</v>
      </c>
      <c r="GMN51" s="342" t="s">
        <v>35</v>
      </c>
      <c r="GMO51" s="342" t="s">
        <v>35</v>
      </c>
      <c r="GMP51" s="342" t="s">
        <v>35</v>
      </c>
      <c r="GMQ51" s="342" t="s">
        <v>35</v>
      </c>
      <c r="GMR51" s="342" t="s">
        <v>35</v>
      </c>
      <c r="GMS51" s="342" t="s">
        <v>35</v>
      </c>
      <c r="GMT51" s="342" t="s">
        <v>35</v>
      </c>
      <c r="GMU51" s="342" t="s">
        <v>35</v>
      </c>
      <c r="GMV51" s="342" t="s">
        <v>35</v>
      </c>
      <c r="GMW51" s="342" t="s">
        <v>35</v>
      </c>
      <c r="GMX51" s="342" t="s">
        <v>35</v>
      </c>
      <c r="GMY51" s="342" t="s">
        <v>35</v>
      </c>
      <c r="GMZ51" s="342" t="s">
        <v>35</v>
      </c>
      <c r="GNA51" s="342" t="s">
        <v>35</v>
      </c>
      <c r="GNB51" s="342" t="s">
        <v>35</v>
      </c>
      <c r="GNC51" s="342" t="s">
        <v>35</v>
      </c>
      <c r="GND51" s="342" t="s">
        <v>35</v>
      </c>
      <c r="GNE51" s="342" t="s">
        <v>35</v>
      </c>
      <c r="GNF51" s="342" t="s">
        <v>35</v>
      </c>
      <c r="GNG51" s="342" t="s">
        <v>35</v>
      </c>
      <c r="GNH51" s="342" t="s">
        <v>35</v>
      </c>
      <c r="GNI51" s="342" t="s">
        <v>35</v>
      </c>
      <c r="GNJ51" s="342" t="s">
        <v>35</v>
      </c>
      <c r="GNK51" s="342" t="s">
        <v>35</v>
      </c>
      <c r="GNL51" s="342" t="s">
        <v>35</v>
      </c>
      <c r="GNM51" s="342" t="s">
        <v>35</v>
      </c>
      <c r="GNN51" s="342" t="s">
        <v>35</v>
      </c>
      <c r="GNO51" s="342" t="s">
        <v>35</v>
      </c>
      <c r="GNP51" s="342" t="s">
        <v>35</v>
      </c>
      <c r="GNQ51" s="342" t="s">
        <v>35</v>
      </c>
      <c r="GNR51" s="342" t="s">
        <v>35</v>
      </c>
      <c r="GNS51" s="342" t="s">
        <v>35</v>
      </c>
      <c r="GNT51" s="342" t="s">
        <v>35</v>
      </c>
      <c r="GNU51" s="342" t="s">
        <v>35</v>
      </c>
      <c r="GNV51" s="342" t="s">
        <v>35</v>
      </c>
      <c r="GNW51" s="342" t="s">
        <v>35</v>
      </c>
      <c r="GNX51" s="342" t="s">
        <v>35</v>
      </c>
      <c r="GNY51" s="342" t="s">
        <v>35</v>
      </c>
      <c r="GNZ51" s="342" t="s">
        <v>35</v>
      </c>
      <c r="GOA51" s="342" t="s">
        <v>35</v>
      </c>
      <c r="GOB51" s="342" t="s">
        <v>35</v>
      </c>
      <c r="GOC51" s="342" t="s">
        <v>35</v>
      </c>
      <c r="GOD51" s="342" t="s">
        <v>35</v>
      </c>
      <c r="GOE51" s="342" t="s">
        <v>35</v>
      </c>
      <c r="GOF51" s="342" t="s">
        <v>35</v>
      </c>
      <c r="GOG51" s="342" t="s">
        <v>35</v>
      </c>
      <c r="GOH51" s="342" t="s">
        <v>35</v>
      </c>
      <c r="GOI51" s="342" t="s">
        <v>35</v>
      </c>
      <c r="GOJ51" s="342" t="s">
        <v>35</v>
      </c>
      <c r="GOK51" s="342" t="s">
        <v>35</v>
      </c>
      <c r="GOL51" s="342" t="s">
        <v>35</v>
      </c>
      <c r="GOM51" s="342" t="s">
        <v>35</v>
      </c>
      <c r="GON51" s="342" t="s">
        <v>35</v>
      </c>
      <c r="GOO51" s="342" t="s">
        <v>35</v>
      </c>
      <c r="GOP51" s="342" t="s">
        <v>35</v>
      </c>
      <c r="GOQ51" s="342" t="s">
        <v>35</v>
      </c>
      <c r="GOR51" s="342" t="s">
        <v>35</v>
      </c>
      <c r="GOS51" s="342" t="s">
        <v>35</v>
      </c>
      <c r="GOT51" s="342" t="s">
        <v>35</v>
      </c>
      <c r="GOU51" s="342" t="s">
        <v>35</v>
      </c>
      <c r="GOV51" s="342" t="s">
        <v>35</v>
      </c>
      <c r="GOW51" s="342" t="s">
        <v>35</v>
      </c>
      <c r="GOX51" s="342" t="s">
        <v>35</v>
      </c>
      <c r="GOY51" s="342" t="s">
        <v>35</v>
      </c>
      <c r="GOZ51" s="342" t="s">
        <v>35</v>
      </c>
      <c r="GPA51" s="342" t="s">
        <v>35</v>
      </c>
      <c r="GPB51" s="342" t="s">
        <v>35</v>
      </c>
      <c r="GPC51" s="342" t="s">
        <v>35</v>
      </c>
      <c r="GPD51" s="342" t="s">
        <v>35</v>
      </c>
      <c r="GPE51" s="342" t="s">
        <v>35</v>
      </c>
      <c r="GPF51" s="342" t="s">
        <v>35</v>
      </c>
      <c r="GPG51" s="342" t="s">
        <v>35</v>
      </c>
      <c r="GPH51" s="342" t="s">
        <v>35</v>
      </c>
      <c r="GPI51" s="342" t="s">
        <v>35</v>
      </c>
      <c r="GPJ51" s="342" t="s">
        <v>35</v>
      </c>
      <c r="GPK51" s="342" t="s">
        <v>35</v>
      </c>
      <c r="GPL51" s="342" t="s">
        <v>35</v>
      </c>
      <c r="GPM51" s="342" t="s">
        <v>35</v>
      </c>
      <c r="GPN51" s="342" t="s">
        <v>35</v>
      </c>
      <c r="GPO51" s="342" t="s">
        <v>35</v>
      </c>
      <c r="GPP51" s="342" t="s">
        <v>35</v>
      </c>
      <c r="GPQ51" s="342" t="s">
        <v>35</v>
      </c>
      <c r="GPR51" s="342" t="s">
        <v>35</v>
      </c>
      <c r="GPS51" s="342" t="s">
        <v>35</v>
      </c>
      <c r="GPT51" s="342" t="s">
        <v>35</v>
      </c>
      <c r="GPU51" s="342" t="s">
        <v>35</v>
      </c>
      <c r="GPV51" s="342" t="s">
        <v>35</v>
      </c>
      <c r="GPW51" s="342" t="s">
        <v>35</v>
      </c>
      <c r="GPX51" s="342" t="s">
        <v>35</v>
      </c>
      <c r="GPY51" s="342" t="s">
        <v>35</v>
      </c>
      <c r="GPZ51" s="342" t="s">
        <v>35</v>
      </c>
      <c r="GQA51" s="342" t="s">
        <v>35</v>
      </c>
      <c r="GQB51" s="342" t="s">
        <v>35</v>
      </c>
      <c r="GQC51" s="342" t="s">
        <v>35</v>
      </c>
      <c r="GQD51" s="342" t="s">
        <v>35</v>
      </c>
      <c r="GQE51" s="342" t="s">
        <v>35</v>
      </c>
      <c r="GQF51" s="342" t="s">
        <v>35</v>
      </c>
      <c r="GQG51" s="342" t="s">
        <v>35</v>
      </c>
      <c r="GQH51" s="342" t="s">
        <v>35</v>
      </c>
      <c r="GQI51" s="342" t="s">
        <v>35</v>
      </c>
      <c r="GQJ51" s="342" t="s">
        <v>35</v>
      </c>
      <c r="GQK51" s="342" t="s">
        <v>35</v>
      </c>
      <c r="GQL51" s="342" t="s">
        <v>35</v>
      </c>
      <c r="GQM51" s="342" t="s">
        <v>35</v>
      </c>
      <c r="GQN51" s="342" t="s">
        <v>35</v>
      </c>
      <c r="GQO51" s="342" t="s">
        <v>35</v>
      </c>
      <c r="GQP51" s="342" t="s">
        <v>35</v>
      </c>
      <c r="GQQ51" s="342" t="s">
        <v>35</v>
      </c>
      <c r="GQR51" s="342" t="s">
        <v>35</v>
      </c>
      <c r="GQS51" s="342" t="s">
        <v>35</v>
      </c>
      <c r="GQT51" s="342" t="s">
        <v>35</v>
      </c>
      <c r="GQU51" s="342" t="s">
        <v>35</v>
      </c>
      <c r="GQV51" s="342" t="s">
        <v>35</v>
      </c>
      <c r="GQW51" s="342" t="s">
        <v>35</v>
      </c>
      <c r="GQX51" s="342" t="s">
        <v>35</v>
      </c>
      <c r="GQY51" s="342" t="s">
        <v>35</v>
      </c>
      <c r="GQZ51" s="342" t="s">
        <v>35</v>
      </c>
      <c r="GRA51" s="342" t="s">
        <v>35</v>
      </c>
      <c r="GRB51" s="342" t="s">
        <v>35</v>
      </c>
      <c r="GRC51" s="342" t="s">
        <v>35</v>
      </c>
      <c r="GRD51" s="342" t="s">
        <v>35</v>
      </c>
      <c r="GRE51" s="342" t="s">
        <v>35</v>
      </c>
      <c r="GRF51" s="342" t="s">
        <v>35</v>
      </c>
      <c r="GRG51" s="342" t="s">
        <v>35</v>
      </c>
      <c r="GRH51" s="342" t="s">
        <v>35</v>
      </c>
      <c r="GRI51" s="342" t="s">
        <v>35</v>
      </c>
      <c r="GRJ51" s="342" t="s">
        <v>35</v>
      </c>
      <c r="GRK51" s="342" t="s">
        <v>35</v>
      </c>
      <c r="GRL51" s="342" t="s">
        <v>35</v>
      </c>
      <c r="GRM51" s="342" t="s">
        <v>35</v>
      </c>
      <c r="GRN51" s="342" t="s">
        <v>35</v>
      </c>
      <c r="GRO51" s="342" t="s">
        <v>35</v>
      </c>
      <c r="GRP51" s="342" t="s">
        <v>35</v>
      </c>
      <c r="GRQ51" s="342" t="s">
        <v>35</v>
      </c>
      <c r="GRR51" s="342" t="s">
        <v>35</v>
      </c>
      <c r="GRS51" s="342" t="s">
        <v>35</v>
      </c>
      <c r="GRT51" s="342" t="s">
        <v>35</v>
      </c>
      <c r="GRU51" s="342" t="s">
        <v>35</v>
      </c>
      <c r="GRV51" s="342" t="s">
        <v>35</v>
      </c>
      <c r="GRW51" s="342" t="s">
        <v>35</v>
      </c>
      <c r="GRX51" s="342" t="s">
        <v>35</v>
      </c>
      <c r="GRY51" s="342" t="s">
        <v>35</v>
      </c>
      <c r="GRZ51" s="342" t="s">
        <v>35</v>
      </c>
      <c r="GSA51" s="342" t="s">
        <v>35</v>
      </c>
      <c r="GSB51" s="342" t="s">
        <v>35</v>
      </c>
      <c r="GSC51" s="342" t="s">
        <v>35</v>
      </c>
      <c r="GSD51" s="342" t="s">
        <v>35</v>
      </c>
      <c r="GSE51" s="342" t="s">
        <v>35</v>
      </c>
      <c r="GSF51" s="342" t="s">
        <v>35</v>
      </c>
      <c r="GSG51" s="342" t="s">
        <v>35</v>
      </c>
      <c r="GSH51" s="342" t="s">
        <v>35</v>
      </c>
      <c r="GSI51" s="342" t="s">
        <v>35</v>
      </c>
      <c r="GSJ51" s="342" t="s">
        <v>35</v>
      </c>
      <c r="GSK51" s="342" t="s">
        <v>35</v>
      </c>
      <c r="GSL51" s="342" t="s">
        <v>35</v>
      </c>
      <c r="GSM51" s="342" t="s">
        <v>35</v>
      </c>
      <c r="GSN51" s="342" t="s">
        <v>35</v>
      </c>
      <c r="GSO51" s="342" t="s">
        <v>35</v>
      </c>
      <c r="GSP51" s="342" t="s">
        <v>35</v>
      </c>
      <c r="GSQ51" s="342" t="s">
        <v>35</v>
      </c>
      <c r="GSR51" s="342" t="s">
        <v>35</v>
      </c>
      <c r="GSS51" s="342" t="s">
        <v>35</v>
      </c>
      <c r="GST51" s="342" t="s">
        <v>35</v>
      </c>
      <c r="GSU51" s="342" t="s">
        <v>35</v>
      </c>
      <c r="GSV51" s="342" t="s">
        <v>35</v>
      </c>
      <c r="GSW51" s="342" t="s">
        <v>35</v>
      </c>
      <c r="GSX51" s="342" t="s">
        <v>35</v>
      </c>
      <c r="GSY51" s="342" t="s">
        <v>35</v>
      </c>
      <c r="GSZ51" s="342" t="s">
        <v>35</v>
      </c>
      <c r="GTA51" s="342" t="s">
        <v>35</v>
      </c>
      <c r="GTB51" s="342" t="s">
        <v>35</v>
      </c>
      <c r="GTC51" s="342" t="s">
        <v>35</v>
      </c>
      <c r="GTD51" s="342" t="s">
        <v>35</v>
      </c>
      <c r="GTE51" s="342" t="s">
        <v>35</v>
      </c>
      <c r="GTF51" s="342" t="s">
        <v>35</v>
      </c>
      <c r="GTG51" s="342" t="s">
        <v>35</v>
      </c>
      <c r="GTH51" s="342" t="s">
        <v>35</v>
      </c>
      <c r="GTI51" s="342" t="s">
        <v>35</v>
      </c>
      <c r="GTJ51" s="342" t="s">
        <v>35</v>
      </c>
      <c r="GTK51" s="342" t="s">
        <v>35</v>
      </c>
      <c r="GTL51" s="342" t="s">
        <v>35</v>
      </c>
      <c r="GTM51" s="342" t="s">
        <v>35</v>
      </c>
      <c r="GTN51" s="342" t="s">
        <v>35</v>
      </c>
      <c r="GTO51" s="342" t="s">
        <v>35</v>
      </c>
      <c r="GTP51" s="342" t="s">
        <v>35</v>
      </c>
      <c r="GTQ51" s="342" t="s">
        <v>35</v>
      </c>
      <c r="GTR51" s="342" t="s">
        <v>35</v>
      </c>
      <c r="GTS51" s="342" t="s">
        <v>35</v>
      </c>
      <c r="GTT51" s="342" t="s">
        <v>35</v>
      </c>
      <c r="GTU51" s="342" t="s">
        <v>35</v>
      </c>
      <c r="GTV51" s="342" t="s">
        <v>35</v>
      </c>
      <c r="GTW51" s="342" t="s">
        <v>35</v>
      </c>
      <c r="GTX51" s="342" t="s">
        <v>35</v>
      </c>
      <c r="GTY51" s="342" t="s">
        <v>35</v>
      </c>
      <c r="GTZ51" s="342" t="s">
        <v>35</v>
      </c>
      <c r="GUA51" s="342" t="s">
        <v>35</v>
      </c>
      <c r="GUB51" s="342" t="s">
        <v>35</v>
      </c>
      <c r="GUC51" s="342" t="s">
        <v>35</v>
      </c>
      <c r="GUD51" s="342" t="s">
        <v>35</v>
      </c>
      <c r="GUE51" s="342" t="s">
        <v>35</v>
      </c>
      <c r="GUF51" s="342" t="s">
        <v>35</v>
      </c>
      <c r="GUG51" s="342" t="s">
        <v>35</v>
      </c>
      <c r="GUH51" s="342" t="s">
        <v>35</v>
      </c>
      <c r="GUI51" s="342" t="s">
        <v>35</v>
      </c>
      <c r="GUJ51" s="342" t="s">
        <v>35</v>
      </c>
      <c r="GUK51" s="342" t="s">
        <v>35</v>
      </c>
      <c r="GUL51" s="342" t="s">
        <v>35</v>
      </c>
      <c r="GUM51" s="342" t="s">
        <v>35</v>
      </c>
      <c r="GUN51" s="342" t="s">
        <v>35</v>
      </c>
      <c r="GUO51" s="342" t="s">
        <v>35</v>
      </c>
      <c r="GUP51" s="342" t="s">
        <v>35</v>
      </c>
      <c r="GUQ51" s="342" t="s">
        <v>35</v>
      </c>
      <c r="GUR51" s="342" t="s">
        <v>35</v>
      </c>
      <c r="GUS51" s="342" t="s">
        <v>35</v>
      </c>
      <c r="GUT51" s="342" t="s">
        <v>35</v>
      </c>
      <c r="GUU51" s="342" t="s">
        <v>35</v>
      </c>
      <c r="GUV51" s="342" t="s">
        <v>35</v>
      </c>
      <c r="GUW51" s="342" t="s">
        <v>35</v>
      </c>
      <c r="GUX51" s="342" t="s">
        <v>35</v>
      </c>
      <c r="GUY51" s="342" t="s">
        <v>35</v>
      </c>
      <c r="GUZ51" s="342" t="s">
        <v>35</v>
      </c>
      <c r="GVA51" s="342" t="s">
        <v>35</v>
      </c>
      <c r="GVB51" s="342" t="s">
        <v>35</v>
      </c>
      <c r="GVC51" s="342" t="s">
        <v>35</v>
      </c>
      <c r="GVD51" s="342" t="s">
        <v>35</v>
      </c>
      <c r="GVE51" s="342" t="s">
        <v>35</v>
      </c>
      <c r="GVF51" s="342" t="s">
        <v>35</v>
      </c>
      <c r="GVG51" s="342" t="s">
        <v>35</v>
      </c>
      <c r="GVH51" s="342" t="s">
        <v>35</v>
      </c>
      <c r="GVI51" s="342" t="s">
        <v>35</v>
      </c>
      <c r="GVJ51" s="342" t="s">
        <v>35</v>
      </c>
      <c r="GVK51" s="342" t="s">
        <v>35</v>
      </c>
      <c r="GVL51" s="342" t="s">
        <v>35</v>
      </c>
      <c r="GVM51" s="342" t="s">
        <v>35</v>
      </c>
      <c r="GVN51" s="342" t="s">
        <v>35</v>
      </c>
      <c r="GVO51" s="342" t="s">
        <v>35</v>
      </c>
      <c r="GVP51" s="342" t="s">
        <v>35</v>
      </c>
      <c r="GVQ51" s="342" t="s">
        <v>35</v>
      </c>
      <c r="GVR51" s="342" t="s">
        <v>35</v>
      </c>
      <c r="GVS51" s="342" t="s">
        <v>35</v>
      </c>
      <c r="GVT51" s="342" t="s">
        <v>35</v>
      </c>
      <c r="GVU51" s="342" t="s">
        <v>35</v>
      </c>
      <c r="GVV51" s="342" t="s">
        <v>35</v>
      </c>
      <c r="GVW51" s="342" t="s">
        <v>35</v>
      </c>
      <c r="GVX51" s="342" t="s">
        <v>35</v>
      </c>
      <c r="GVY51" s="342" t="s">
        <v>35</v>
      </c>
      <c r="GVZ51" s="342" t="s">
        <v>35</v>
      </c>
      <c r="GWA51" s="342" t="s">
        <v>35</v>
      </c>
      <c r="GWB51" s="342" t="s">
        <v>35</v>
      </c>
      <c r="GWC51" s="342" t="s">
        <v>35</v>
      </c>
      <c r="GWD51" s="342" t="s">
        <v>35</v>
      </c>
      <c r="GWE51" s="342" t="s">
        <v>35</v>
      </c>
      <c r="GWF51" s="342" t="s">
        <v>35</v>
      </c>
      <c r="GWG51" s="342" t="s">
        <v>35</v>
      </c>
      <c r="GWH51" s="342" t="s">
        <v>35</v>
      </c>
      <c r="GWI51" s="342" t="s">
        <v>35</v>
      </c>
      <c r="GWJ51" s="342" t="s">
        <v>35</v>
      </c>
      <c r="GWK51" s="342" t="s">
        <v>35</v>
      </c>
      <c r="GWL51" s="342" t="s">
        <v>35</v>
      </c>
      <c r="GWM51" s="342" t="s">
        <v>35</v>
      </c>
      <c r="GWN51" s="342" t="s">
        <v>35</v>
      </c>
      <c r="GWO51" s="342" t="s">
        <v>35</v>
      </c>
      <c r="GWP51" s="342" t="s">
        <v>35</v>
      </c>
      <c r="GWQ51" s="342" t="s">
        <v>35</v>
      </c>
      <c r="GWR51" s="342" t="s">
        <v>35</v>
      </c>
      <c r="GWS51" s="342" t="s">
        <v>35</v>
      </c>
      <c r="GWT51" s="342" t="s">
        <v>35</v>
      </c>
      <c r="GWU51" s="342" t="s">
        <v>35</v>
      </c>
      <c r="GWV51" s="342" t="s">
        <v>35</v>
      </c>
      <c r="GWW51" s="342" t="s">
        <v>35</v>
      </c>
      <c r="GWX51" s="342" t="s">
        <v>35</v>
      </c>
      <c r="GWY51" s="342" t="s">
        <v>35</v>
      </c>
      <c r="GWZ51" s="342" t="s">
        <v>35</v>
      </c>
      <c r="GXA51" s="342" t="s">
        <v>35</v>
      </c>
      <c r="GXB51" s="342" t="s">
        <v>35</v>
      </c>
      <c r="GXC51" s="342" t="s">
        <v>35</v>
      </c>
      <c r="GXD51" s="342" t="s">
        <v>35</v>
      </c>
      <c r="GXE51" s="342" t="s">
        <v>35</v>
      </c>
      <c r="GXF51" s="342" t="s">
        <v>35</v>
      </c>
      <c r="GXG51" s="342" t="s">
        <v>35</v>
      </c>
      <c r="GXH51" s="342" t="s">
        <v>35</v>
      </c>
      <c r="GXI51" s="342" t="s">
        <v>35</v>
      </c>
      <c r="GXJ51" s="342" t="s">
        <v>35</v>
      </c>
      <c r="GXK51" s="342" t="s">
        <v>35</v>
      </c>
      <c r="GXL51" s="342" t="s">
        <v>35</v>
      </c>
      <c r="GXM51" s="342" t="s">
        <v>35</v>
      </c>
      <c r="GXN51" s="342" t="s">
        <v>35</v>
      </c>
      <c r="GXO51" s="342" t="s">
        <v>35</v>
      </c>
      <c r="GXP51" s="342" t="s">
        <v>35</v>
      </c>
      <c r="GXQ51" s="342" t="s">
        <v>35</v>
      </c>
      <c r="GXR51" s="342" t="s">
        <v>35</v>
      </c>
      <c r="GXS51" s="342" t="s">
        <v>35</v>
      </c>
      <c r="GXT51" s="342" t="s">
        <v>35</v>
      </c>
      <c r="GXU51" s="342" t="s">
        <v>35</v>
      </c>
      <c r="GXV51" s="342" t="s">
        <v>35</v>
      </c>
      <c r="GXW51" s="342" t="s">
        <v>35</v>
      </c>
      <c r="GXX51" s="342" t="s">
        <v>35</v>
      </c>
      <c r="GXY51" s="342" t="s">
        <v>35</v>
      </c>
      <c r="GXZ51" s="342" t="s">
        <v>35</v>
      </c>
      <c r="GYA51" s="342" t="s">
        <v>35</v>
      </c>
      <c r="GYB51" s="342" t="s">
        <v>35</v>
      </c>
      <c r="GYC51" s="342" t="s">
        <v>35</v>
      </c>
      <c r="GYD51" s="342" t="s">
        <v>35</v>
      </c>
      <c r="GYE51" s="342" t="s">
        <v>35</v>
      </c>
      <c r="GYF51" s="342" t="s">
        <v>35</v>
      </c>
      <c r="GYG51" s="342" t="s">
        <v>35</v>
      </c>
      <c r="GYH51" s="342" t="s">
        <v>35</v>
      </c>
      <c r="GYI51" s="342" t="s">
        <v>35</v>
      </c>
      <c r="GYJ51" s="342" t="s">
        <v>35</v>
      </c>
      <c r="GYK51" s="342" t="s">
        <v>35</v>
      </c>
      <c r="GYL51" s="342" t="s">
        <v>35</v>
      </c>
      <c r="GYM51" s="342" t="s">
        <v>35</v>
      </c>
      <c r="GYN51" s="342" t="s">
        <v>35</v>
      </c>
      <c r="GYO51" s="342" t="s">
        <v>35</v>
      </c>
      <c r="GYP51" s="342" t="s">
        <v>35</v>
      </c>
      <c r="GYQ51" s="342" t="s">
        <v>35</v>
      </c>
      <c r="GYR51" s="342" t="s">
        <v>35</v>
      </c>
      <c r="GYS51" s="342" t="s">
        <v>35</v>
      </c>
      <c r="GYT51" s="342" t="s">
        <v>35</v>
      </c>
      <c r="GYU51" s="342" t="s">
        <v>35</v>
      </c>
      <c r="GYV51" s="342" t="s">
        <v>35</v>
      </c>
      <c r="GYW51" s="342" t="s">
        <v>35</v>
      </c>
      <c r="GYX51" s="342" t="s">
        <v>35</v>
      </c>
      <c r="GYY51" s="342" t="s">
        <v>35</v>
      </c>
      <c r="GYZ51" s="342" t="s">
        <v>35</v>
      </c>
      <c r="GZA51" s="342" t="s">
        <v>35</v>
      </c>
      <c r="GZB51" s="342" t="s">
        <v>35</v>
      </c>
      <c r="GZC51" s="342" t="s">
        <v>35</v>
      </c>
      <c r="GZD51" s="342" t="s">
        <v>35</v>
      </c>
      <c r="GZE51" s="342" t="s">
        <v>35</v>
      </c>
      <c r="GZF51" s="342" t="s">
        <v>35</v>
      </c>
      <c r="GZG51" s="342" t="s">
        <v>35</v>
      </c>
      <c r="GZH51" s="342" t="s">
        <v>35</v>
      </c>
      <c r="GZI51" s="342" t="s">
        <v>35</v>
      </c>
      <c r="GZJ51" s="342" t="s">
        <v>35</v>
      </c>
      <c r="GZK51" s="342" t="s">
        <v>35</v>
      </c>
      <c r="GZL51" s="342" t="s">
        <v>35</v>
      </c>
      <c r="GZM51" s="342" t="s">
        <v>35</v>
      </c>
      <c r="GZN51" s="342" t="s">
        <v>35</v>
      </c>
      <c r="GZO51" s="342" t="s">
        <v>35</v>
      </c>
      <c r="GZP51" s="342" t="s">
        <v>35</v>
      </c>
      <c r="GZQ51" s="342" t="s">
        <v>35</v>
      </c>
      <c r="GZR51" s="342" t="s">
        <v>35</v>
      </c>
      <c r="GZS51" s="342" t="s">
        <v>35</v>
      </c>
      <c r="GZT51" s="342" t="s">
        <v>35</v>
      </c>
      <c r="GZU51" s="342" t="s">
        <v>35</v>
      </c>
      <c r="GZV51" s="342" t="s">
        <v>35</v>
      </c>
      <c r="GZW51" s="342" t="s">
        <v>35</v>
      </c>
      <c r="GZX51" s="342" t="s">
        <v>35</v>
      </c>
      <c r="GZY51" s="342" t="s">
        <v>35</v>
      </c>
      <c r="GZZ51" s="342" t="s">
        <v>35</v>
      </c>
      <c r="HAA51" s="342" t="s">
        <v>35</v>
      </c>
      <c r="HAB51" s="342" t="s">
        <v>35</v>
      </c>
      <c r="HAC51" s="342" t="s">
        <v>35</v>
      </c>
      <c r="HAD51" s="342" t="s">
        <v>35</v>
      </c>
      <c r="HAE51" s="342" t="s">
        <v>35</v>
      </c>
      <c r="HAF51" s="342" t="s">
        <v>35</v>
      </c>
      <c r="HAG51" s="342" t="s">
        <v>35</v>
      </c>
      <c r="HAH51" s="342" t="s">
        <v>35</v>
      </c>
      <c r="HAI51" s="342" t="s">
        <v>35</v>
      </c>
      <c r="HAJ51" s="342" t="s">
        <v>35</v>
      </c>
      <c r="HAK51" s="342" t="s">
        <v>35</v>
      </c>
      <c r="HAL51" s="342" t="s">
        <v>35</v>
      </c>
      <c r="HAM51" s="342" t="s">
        <v>35</v>
      </c>
      <c r="HAN51" s="342" t="s">
        <v>35</v>
      </c>
      <c r="HAO51" s="342" t="s">
        <v>35</v>
      </c>
      <c r="HAP51" s="342" t="s">
        <v>35</v>
      </c>
      <c r="HAQ51" s="342" t="s">
        <v>35</v>
      </c>
      <c r="HAR51" s="342" t="s">
        <v>35</v>
      </c>
      <c r="HAS51" s="342" t="s">
        <v>35</v>
      </c>
      <c r="HAT51" s="342" t="s">
        <v>35</v>
      </c>
      <c r="HAU51" s="342" t="s">
        <v>35</v>
      </c>
      <c r="HAV51" s="342" t="s">
        <v>35</v>
      </c>
      <c r="HAW51" s="342" t="s">
        <v>35</v>
      </c>
      <c r="HAX51" s="342" t="s">
        <v>35</v>
      </c>
      <c r="HAY51" s="342" t="s">
        <v>35</v>
      </c>
      <c r="HAZ51" s="342" t="s">
        <v>35</v>
      </c>
      <c r="HBA51" s="342" t="s">
        <v>35</v>
      </c>
      <c r="HBB51" s="342" t="s">
        <v>35</v>
      </c>
      <c r="HBC51" s="342" t="s">
        <v>35</v>
      </c>
      <c r="HBD51" s="342" t="s">
        <v>35</v>
      </c>
      <c r="HBE51" s="342" t="s">
        <v>35</v>
      </c>
      <c r="HBF51" s="342" t="s">
        <v>35</v>
      </c>
      <c r="HBG51" s="342" t="s">
        <v>35</v>
      </c>
      <c r="HBH51" s="342" t="s">
        <v>35</v>
      </c>
      <c r="HBI51" s="342" t="s">
        <v>35</v>
      </c>
      <c r="HBJ51" s="342" t="s">
        <v>35</v>
      </c>
      <c r="HBK51" s="342" t="s">
        <v>35</v>
      </c>
      <c r="HBL51" s="342" t="s">
        <v>35</v>
      </c>
      <c r="HBM51" s="342" t="s">
        <v>35</v>
      </c>
      <c r="HBN51" s="342" t="s">
        <v>35</v>
      </c>
      <c r="HBO51" s="342" t="s">
        <v>35</v>
      </c>
      <c r="HBP51" s="342" t="s">
        <v>35</v>
      </c>
      <c r="HBQ51" s="342" t="s">
        <v>35</v>
      </c>
      <c r="HBR51" s="342" t="s">
        <v>35</v>
      </c>
      <c r="HBS51" s="342" t="s">
        <v>35</v>
      </c>
      <c r="HBT51" s="342" t="s">
        <v>35</v>
      </c>
      <c r="HBU51" s="342" t="s">
        <v>35</v>
      </c>
      <c r="HBV51" s="342" t="s">
        <v>35</v>
      </c>
      <c r="HBW51" s="342" t="s">
        <v>35</v>
      </c>
      <c r="HBX51" s="342" t="s">
        <v>35</v>
      </c>
      <c r="HBY51" s="342" t="s">
        <v>35</v>
      </c>
      <c r="HBZ51" s="342" t="s">
        <v>35</v>
      </c>
      <c r="HCA51" s="342" t="s">
        <v>35</v>
      </c>
      <c r="HCB51" s="342" t="s">
        <v>35</v>
      </c>
      <c r="HCC51" s="342" t="s">
        <v>35</v>
      </c>
      <c r="HCD51" s="342" t="s">
        <v>35</v>
      </c>
      <c r="HCE51" s="342" t="s">
        <v>35</v>
      </c>
      <c r="HCF51" s="342" t="s">
        <v>35</v>
      </c>
      <c r="HCG51" s="342" t="s">
        <v>35</v>
      </c>
      <c r="HCH51" s="342" t="s">
        <v>35</v>
      </c>
      <c r="HCI51" s="342" t="s">
        <v>35</v>
      </c>
      <c r="HCJ51" s="342" t="s">
        <v>35</v>
      </c>
      <c r="HCK51" s="342" t="s">
        <v>35</v>
      </c>
      <c r="HCL51" s="342" t="s">
        <v>35</v>
      </c>
      <c r="HCM51" s="342" t="s">
        <v>35</v>
      </c>
      <c r="HCN51" s="342" t="s">
        <v>35</v>
      </c>
      <c r="HCO51" s="342" t="s">
        <v>35</v>
      </c>
      <c r="HCP51" s="342" t="s">
        <v>35</v>
      </c>
      <c r="HCQ51" s="342" t="s">
        <v>35</v>
      </c>
      <c r="HCR51" s="342" t="s">
        <v>35</v>
      </c>
      <c r="HCS51" s="342" t="s">
        <v>35</v>
      </c>
      <c r="HCT51" s="342" t="s">
        <v>35</v>
      </c>
      <c r="HCU51" s="342" t="s">
        <v>35</v>
      </c>
      <c r="HCV51" s="342" t="s">
        <v>35</v>
      </c>
      <c r="HCW51" s="342" t="s">
        <v>35</v>
      </c>
      <c r="HCX51" s="342" t="s">
        <v>35</v>
      </c>
      <c r="HCY51" s="342" t="s">
        <v>35</v>
      </c>
      <c r="HCZ51" s="342" t="s">
        <v>35</v>
      </c>
      <c r="HDA51" s="342" t="s">
        <v>35</v>
      </c>
      <c r="HDB51" s="342" t="s">
        <v>35</v>
      </c>
      <c r="HDC51" s="342" t="s">
        <v>35</v>
      </c>
      <c r="HDD51" s="342" t="s">
        <v>35</v>
      </c>
      <c r="HDE51" s="342" t="s">
        <v>35</v>
      </c>
      <c r="HDF51" s="342" t="s">
        <v>35</v>
      </c>
      <c r="HDG51" s="342" t="s">
        <v>35</v>
      </c>
      <c r="HDH51" s="342" t="s">
        <v>35</v>
      </c>
      <c r="HDI51" s="342" t="s">
        <v>35</v>
      </c>
      <c r="HDJ51" s="342" t="s">
        <v>35</v>
      </c>
      <c r="HDK51" s="342" t="s">
        <v>35</v>
      </c>
      <c r="HDL51" s="342" t="s">
        <v>35</v>
      </c>
      <c r="HDM51" s="342" t="s">
        <v>35</v>
      </c>
      <c r="HDN51" s="342" t="s">
        <v>35</v>
      </c>
      <c r="HDO51" s="342" t="s">
        <v>35</v>
      </c>
      <c r="HDP51" s="342" t="s">
        <v>35</v>
      </c>
      <c r="HDQ51" s="342" t="s">
        <v>35</v>
      </c>
      <c r="HDR51" s="342" t="s">
        <v>35</v>
      </c>
      <c r="HDS51" s="342" t="s">
        <v>35</v>
      </c>
      <c r="HDT51" s="342" t="s">
        <v>35</v>
      </c>
      <c r="HDU51" s="342" t="s">
        <v>35</v>
      </c>
      <c r="HDV51" s="342" t="s">
        <v>35</v>
      </c>
      <c r="HDW51" s="342" t="s">
        <v>35</v>
      </c>
      <c r="HDX51" s="342" t="s">
        <v>35</v>
      </c>
      <c r="HDY51" s="342" t="s">
        <v>35</v>
      </c>
      <c r="HDZ51" s="342" t="s">
        <v>35</v>
      </c>
      <c r="HEA51" s="342" t="s">
        <v>35</v>
      </c>
      <c r="HEB51" s="342" t="s">
        <v>35</v>
      </c>
      <c r="HEC51" s="342" t="s">
        <v>35</v>
      </c>
      <c r="HED51" s="342" t="s">
        <v>35</v>
      </c>
      <c r="HEE51" s="342" t="s">
        <v>35</v>
      </c>
      <c r="HEF51" s="342" t="s">
        <v>35</v>
      </c>
      <c r="HEG51" s="342" t="s">
        <v>35</v>
      </c>
      <c r="HEH51" s="342" t="s">
        <v>35</v>
      </c>
      <c r="HEI51" s="342" t="s">
        <v>35</v>
      </c>
      <c r="HEJ51" s="342" t="s">
        <v>35</v>
      </c>
      <c r="HEK51" s="342" t="s">
        <v>35</v>
      </c>
      <c r="HEL51" s="342" t="s">
        <v>35</v>
      </c>
      <c r="HEM51" s="342" t="s">
        <v>35</v>
      </c>
      <c r="HEN51" s="342" t="s">
        <v>35</v>
      </c>
      <c r="HEO51" s="342" t="s">
        <v>35</v>
      </c>
      <c r="HEP51" s="342" t="s">
        <v>35</v>
      </c>
      <c r="HEQ51" s="342" t="s">
        <v>35</v>
      </c>
      <c r="HER51" s="342" t="s">
        <v>35</v>
      </c>
      <c r="HES51" s="342" t="s">
        <v>35</v>
      </c>
      <c r="HET51" s="342" t="s">
        <v>35</v>
      </c>
      <c r="HEU51" s="342" t="s">
        <v>35</v>
      </c>
      <c r="HEV51" s="342" t="s">
        <v>35</v>
      </c>
      <c r="HEW51" s="342" t="s">
        <v>35</v>
      </c>
      <c r="HEX51" s="342" t="s">
        <v>35</v>
      </c>
      <c r="HEY51" s="342" t="s">
        <v>35</v>
      </c>
      <c r="HEZ51" s="342" t="s">
        <v>35</v>
      </c>
      <c r="HFA51" s="342" t="s">
        <v>35</v>
      </c>
      <c r="HFB51" s="342" t="s">
        <v>35</v>
      </c>
      <c r="HFC51" s="342" t="s">
        <v>35</v>
      </c>
      <c r="HFD51" s="342" t="s">
        <v>35</v>
      </c>
      <c r="HFE51" s="342" t="s">
        <v>35</v>
      </c>
      <c r="HFF51" s="342" t="s">
        <v>35</v>
      </c>
      <c r="HFG51" s="342" t="s">
        <v>35</v>
      </c>
      <c r="HFH51" s="342" t="s">
        <v>35</v>
      </c>
      <c r="HFI51" s="342" t="s">
        <v>35</v>
      </c>
      <c r="HFJ51" s="342" t="s">
        <v>35</v>
      </c>
      <c r="HFK51" s="342" t="s">
        <v>35</v>
      </c>
      <c r="HFL51" s="342" t="s">
        <v>35</v>
      </c>
      <c r="HFM51" s="342" t="s">
        <v>35</v>
      </c>
      <c r="HFN51" s="342" t="s">
        <v>35</v>
      </c>
      <c r="HFO51" s="342" t="s">
        <v>35</v>
      </c>
      <c r="HFP51" s="342" t="s">
        <v>35</v>
      </c>
      <c r="HFQ51" s="342" t="s">
        <v>35</v>
      </c>
      <c r="HFR51" s="342" t="s">
        <v>35</v>
      </c>
      <c r="HFS51" s="342" t="s">
        <v>35</v>
      </c>
      <c r="HFT51" s="342" t="s">
        <v>35</v>
      </c>
      <c r="HFU51" s="342" t="s">
        <v>35</v>
      </c>
      <c r="HFV51" s="342" t="s">
        <v>35</v>
      </c>
      <c r="HFW51" s="342" t="s">
        <v>35</v>
      </c>
      <c r="HFX51" s="342" t="s">
        <v>35</v>
      </c>
      <c r="HFY51" s="342" t="s">
        <v>35</v>
      </c>
      <c r="HFZ51" s="342" t="s">
        <v>35</v>
      </c>
      <c r="HGA51" s="342" t="s">
        <v>35</v>
      </c>
      <c r="HGB51" s="342" t="s">
        <v>35</v>
      </c>
      <c r="HGC51" s="342" t="s">
        <v>35</v>
      </c>
      <c r="HGD51" s="342" t="s">
        <v>35</v>
      </c>
      <c r="HGE51" s="342" t="s">
        <v>35</v>
      </c>
      <c r="HGF51" s="342" t="s">
        <v>35</v>
      </c>
      <c r="HGG51" s="342" t="s">
        <v>35</v>
      </c>
      <c r="HGH51" s="342" t="s">
        <v>35</v>
      </c>
      <c r="HGI51" s="342" t="s">
        <v>35</v>
      </c>
      <c r="HGJ51" s="342" t="s">
        <v>35</v>
      </c>
      <c r="HGK51" s="342" t="s">
        <v>35</v>
      </c>
      <c r="HGL51" s="342" t="s">
        <v>35</v>
      </c>
      <c r="HGM51" s="342" t="s">
        <v>35</v>
      </c>
      <c r="HGN51" s="342" t="s">
        <v>35</v>
      </c>
      <c r="HGO51" s="342" t="s">
        <v>35</v>
      </c>
      <c r="HGP51" s="342" t="s">
        <v>35</v>
      </c>
      <c r="HGQ51" s="342" t="s">
        <v>35</v>
      </c>
      <c r="HGR51" s="342" t="s">
        <v>35</v>
      </c>
      <c r="HGS51" s="342" t="s">
        <v>35</v>
      </c>
      <c r="HGT51" s="342" t="s">
        <v>35</v>
      </c>
      <c r="HGU51" s="342" t="s">
        <v>35</v>
      </c>
      <c r="HGV51" s="342" t="s">
        <v>35</v>
      </c>
      <c r="HGW51" s="342" t="s">
        <v>35</v>
      </c>
      <c r="HGX51" s="342" t="s">
        <v>35</v>
      </c>
      <c r="HGY51" s="342" t="s">
        <v>35</v>
      </c>
      <c r="HGZ51" s="342" t="s">
        <v>35</v>
      </c>
      <c r="HHA51" s="342" t="s">
        <v>35</v>
      </c>
      <c r="HHB51" s="342" t="s">
        <v>35</v>
      </c>
      <c r="HHC51" s="342" t="s">
        <v>35</v>
      </c>
      <c r="HHD51" s="342" t="s">
        <v>35</v>
      </c>
      <c r="HHE51" s="342" t="s">
        <v>35</v>
      </c>
      <c r="HHF51" s="342" t="s">
        <v>35</v>
      </c>
      <c r="HHG51" s="342" t="s">
        <v>35</v>
      </c>
      <c r="HHH51" s="342" t="s">
        <v>35</v>
      </c>
      <c r="HHI51" s="342" t="s">
        <v>35</v>
      </c>
      <c r="HHJ51" s="342" t="s">
        <v>35</v>
      </c>
      <c r="HHK51" s="342" t="s">
        <v>35</v>
      </c>
      <c r="HHL51" s="342" t="s">
        <v>35</v>
      </c>
      <c r="HHM51" s="342" t="s">
        <v>35</v>
      </c>
      <c r="HHN51" s="342" t="s">
        <v>35</v>
      </c>
      <c r="HHO51" s="342" t="s">
        <v>35</v>
      </c>
      <c r="HHP51" s="342" t="s">
        <v>35</v>
      </c>
      <c r="HHQ51" s="342" t="s">
        <v>35</v>
      </c>
      <c r="HHR51" s="342" t="s">
        <v>35</v>
      </c>
      <c r="HHS51" s="342" t="s">
        <v>35</v>
      </c>
      <c r="HHT51" s="342" t="s">
        <v>35</v>
      </c>
      <c r="HHU51" s="342" t="s">
        <v>35</v>
      </c>
      <c r="HHV51" s="342" t="s">
        <v>35</v>
      </c>
      <c r="HHW51" s="342" t="s">
        <v>35</v>
      </c>
      <c r="HHX51" s="342" t="s">
        <v>35</v>
      </c>
      <c r="HHY51" s="342" t="s">
        <v>35</v>
      </c>
      <c r="HHZ51" s="342" t="s">
        <v>35</v>
      </c>
      <c r="HIA51" s="342" t="s">
        <v>35</v>
      </c>
      <c r="HIB51" s="342" t="s">
        <v>35</v>
      </c>
      <c r="HIC51" s="342" t="s">
        <v>35</v>
      </c>
      <c r="HID51" s="342" t="s">
        <v>35</v>
      </c>
      <c r="HIE51" s="342" t="s">
        <v>35</v>
      </c>
      <c r="HIF51" s="342" t="s">
        <v>35</v>
      </c>
      <c r="HIG51" s="342" t="s">
        <v>35</v>
      </c>
      <c r="HIH51" s="342" t="s">
        <v>35</v>
      </c>
      <c r="HII51" s="342" t="s">
        <v>35</v>
      </c>
      <c r="HIJ51" s="342" t="s">
        <v>35</v>
      </c>
      <c r="HIK51" s="342" t="s">
        <v>35</v>
      </c>
      <c r="HIL51" s="342" t="s">
        <v>35</v>
      </c>
      <c r="HIM51" s="342" t="s">
        <v>35</v>
      </c>
      <c r="HIN51" s="342" t="s">
        <v>35</v>
      </c>
      <c r="HIO51" s="342" t="s">
        <v>35</v>
      </c>
      <c r="HIP51" s="342" t="s">
        <v>35</v>
      </c>
      <c r="HIQ51" s="342" t="s">
        <v>35</v>
      </c>
      <c r="HIR51" s="342" t="s">
        <v>35</v>
      </c>
      <c r="HIS51" s="342" t="s">
        <v>35</v>
      </c>
      <c r="HIT51" s="342" t="s">
        <v>35</v>
      </c>
      <c r="HIU51" s="342" t="s">
        <v>35</v>
      </c>
      <c r="HIV51" s="342" t="s">
        <v>35</v>
      </c>
      <c r="HIW51" s="342" t="s">
        <v>35</v>
      </c>
      <c r="HIX51" s="342" t="s">
        <v>35</v>
      </c>
      <c r="HIY51" s="342" t="s">
        <v>35</v>
      </c>
      <c r="HIZ51" s="342" t="s">
        <v>35</v>
      </c>
      <c r="HJA51" s="342" t="s">
        <v>35</v>
      </c>
      <c r="HJB51" s="342" t="s">
        <v>35</v>
      </c>
      <c r="HJC51" s="342" t="s">
        <v>35</v>
      </c>
      <c r="HJD51" s="342" t="s">
        <v>35</v>
      </c>
      <c r="HJE51" s="342" t="s">
        <v>35</v>
      </c>
      <c r="HJF51" s="342" t="s">
        <v>35</v>
      </c>
      <c r="HJG51" s="342" t="s">
        <v>35</v>
      </c>
      <c r="HJH51" s="342" t="s">
        <v>35</v>
      </c>
      <c r="HJI51" s="342" t="s">
        <v>35</v>
      </c>
      <c r="HJJ51" s="342" t="s">
        <v>35</v>
      </c>
      <c r="HJK51" s="342" t="s">
        <v>35</v>
      </c>
      <c r="HJL51" s="342" t="s">
        <v>35</v>
      </c>
      <c r="HJM51" s="342" t="s">
        <v>35</v>
      </c>
      <c r="HJN51" s="342" t="s">
        <v>35</v>
      </c>
      <c r="HJO51" s="342" t="s">
        <v>35</v>
      </c>
      <c r="HJP51" s="342" t="s">
        <v>35</v>
      </c>
      <c r="HJQ51" s="342" t="s">
        <v>35</v>
      </c>
      <c r="HJR51" s="342" t="s">
        <v>35</v>
      </c>
      <c r="HJS51" s="342" t="s">
        <v>35</v>
      </c>
      <c r="HJT51" s="342" t="s">
        <v>35</v>
      </c>
      <c r="HJU51" s="342" t="s">
        <v>35</v>
      </c>
      <c r="HJV51" s="342" t="s">
        <v>35</v>
      </c>
      <c r="HJW51" s="342" t="s">
        <v>35</v>
      </c>
      <c r="HJX51" s="342" t="s">
        <v>35</v>
      </c>
      <c r="HJY51" s="342" t="s">
        <v>35</v>
      </c>
      <c r="HJZ51" s="342" t="s">
        <v>35</v>
      </c>
      <c r="HKA51" s="342" t="s">
        <v>35</v>
      </c>
      <c r="HKB51" s="342" t="s">
        <v>35</v>
      </c>
      <c r="HKC51" s="342" t="s">
        <v>35</v>
      </c>
      <c r="HKD51" s="342" t="s">
        <v>35</v>
      </c>
      <c r="HKE51" s="342" t="s">
        <v>35</v>
      </c>
      <c r="HKF51" s="342" t="s">
        <v>35</v>
      </c>
      <c r="HKG51" s="342" t="s">
        <v>35</v>
      </c>
      <c r="HKH51" s="342" t="s">
        <v>35</v>
      </c>
      <c r="HKI51" s="342" t="s">
        <v>35</v>
      </c>
      <c r="HKJ51" s="342" t="s">
        <v>35</v>
      </c>
      <c r="HKK51" s="342" t="s">
        <v>35</v>
      </c>
      <c r="HKL51" s="342" t="s">
        <v>35</v>
      </c>
      <c r="HKM51" s="342" t="s">
        <v>35</v>
      </c>
      <c r="HKN51" s="342" t="s">
        <v>35</v>
      </c>
      <c r="HKO51" s="342" t="s">
        <v>35</v>
      </c>
      <c r="HKP51" s="342" t="s">
        <v>35</v>
      </c>
      <c r="HKQ51" s="342" t="s">
        <v>35</v>
      </c>
      <c r="HKR51" s="342" t="s">
        <v>35</v>
      </c>
      <c r="HKS51" s="342" t="s">
        <v>35</v>
      </c>
      <c r="HKT51" s="342" t="s">
        <v>35</v>
      </c>
      <c r="HKU51" s="342" t="s">
        <v>35</v>
      </c>
      <c r="HKV51" s="342" t="s">
        <v>35</v>
      </c>
      <c r="HKW51" s="342" t="s">
        <v>35</v>
      </c>
      <c r="HKX51" s="342" t="s">
        <v>35</v>
      </c>
      <c r="HKY51" s="342" t="s">
        <v>35</v>
      </c>
      <c r="HKZ51" s="342" t="s">
        <v>35</v>
      </c>
      <c r="HLA51" s="342" t="s">
        <v>35</v>
      </c>
      <c r="HLB51" s="342" t="s">
        <v>35</v>
      </c>
      <c r="HLC51" s="342" t="s">
        <v>35</v>
      </c>
      <c r="HLD51" s="342" t="s">
        <v>35</v>
      </c>
      <c r="HLE51" s="342" t="s">
        <v>35</v>
      </c>
      <c r="HLF51" s="342" t="s">
        <v>35</v>
      </c>
      <c r="HLG51" s="342" t="s">
        <v>35</v>
      </c>
      <c r="HLH51" s="342" t="s">
        <v>35</v>
      </c>
      <c r="HLI51" s="342" t="s">
        <v>35</v>
      </c>
      <c r="HLJ51" s="342" t="s">
        <v>35</v>
      </c>
      <c r="HLK51" s="342" t="s">
        <v>35</v>
      </c>
      <c r="HLL51" s="342" t="s">
        <v>35</v>
      </c>
      <c r="HLM51" s="342" t="s">
        <v>35</v>
      </c>
      <c r="HLN51" s="342" t="s">
        <v>35</v>
      </c>
      <c r="HLO51" s="342" t="s">
        <v>35</v>
      </c>
      <c r="HLP51" s="342" t="s">
        <v>35</v>
      </c>
      <c r="HLQ51" s="342" t="s">
        <v>35</v>
      </c>
      <c r="HLR51" s="342" t="s">
        <v>35</v>
      </c>
      <c r="HLS51" s="342" t="s">
        <v>35</v>
      </c>
      <c r="HLT51" s="342" t="s">
        <v>35</v>
      </c>
      <c r="HLU51" s="342" t="s">
        <v>35</v>
      </c>
      <c r="HLV51" s="342" t="s">
        <v>35</v>
      </c>
      <c r="HLW51" s="342" t="s">
        <v>35</v>
      </c>
      <c r="HLX51" s="342" t="s">
        <v>35</v>
      </c>
      <c r="HLY51" s="342" t="s">
        <v>35</v>
      </c>
      <c r="HLZ51" s="342" t="s">
        <v>35</v>
      </c>
      <c r="HMA51" s="342" t="s">
        <v>35</v>
      </c>
      <c r="HMB51" s="342" t="s">
        <v>35</v>
      </c>
      <c r="HMC51" s="342" t="s">
        <v>35</v>
      </c>
      <c r="HMD51" s="342" t="s">
        <v>35</v>
      </c>
      <c r="HME51" s="342" t="s">
        <v>35</v>
      </c>
      <c r="HMF51" s="342" t="s">
        <v>35</v>
      </c>
      <c r="HMG51" s="342" t="s">
        <v>35</v>
      </c>
      <c r="HMH51" s="342" t="s">
        <v>35</v>
      </c>
      <c r="HMI51" s="342" t="s">
        <v>35</v>
      </c>
      <c r="HMJ51" s="342" t="s">
        <v>35</v>
      </c>
      <c r="HMK51" s="342" t="s">
        <v>35</v>
      </c>
      <c r="HML51" s="342" t="s">
        <v>35</v>
      </c>
      <c r="HMM51" s="342" t="s">
        <v>35</v>
      </c>
      <c r="HMN51" s="342" t="s">
        <v>35</v>
      </c>
      <c r="HMO51" s="342" t="s">
        <v>35</v>
      </c>
      <c r="HMP51" s="342" t="s">
        <v>35</v>
      </c>
      <c r="HMQ51" s="342" t="s">
        <v>35</v>
      </c>
      <c r="HMR51" s="342" t="s">
        <v>35</v>
      </c>
      <c r="HMS51" s="342" t="s">
        <v>35</v>
      </c>
      <c r="HMT51" s="342" t="s">
        <v>35</v>
      </c>
      <c r="HMU51" s="342" t="s">
        <v>35</v>
      </c>
      <c r="HMV51" s="342" t="s">
        <v>35</v>
      </c>
      <c r="HMW51" s="342" t="s">
        <v>35</v>
      </c>
      <c r="HMX51" s="342" t="s">
        <v>35</v>
      </c>
      <c r="HMY51" s="342" t="s">
        <v>35</v>
      </c>
      <c r="HMZ51" s="342" t="s">
        <v>35</v>
      </c>
      <c r="HNA51" s="342" t="s">
        <v>35</v>
      </c>
      <c r="HNB51" s="342" t="s">
        <v>35</v>
      </c>
      <c r="HNC51" s="342" t="s">
        <v>35</v>
      </c>
      <c r="HND51" s="342" t="s">
        <v>35</v>
      </c>
      <c r="HNE51" s="342" t="s">
        <v>35</v>
      </c>
      <c r="HNF51" s="342" t="s">
        <v>35</v>
      </c>
      <c r="HNG51" s="342" t="s">
        <v>35</v>
      </c>
      <c r="HNH51" s="342" t="s">
        <v>35</v>
      </c>
      <c r="HNI51" s="342" t="s">
        <v>35</v>
      </c>
      <c r="HNJ51" s="342" t="s">
        <v>35</v>
      </c>
      <c r="HNK51" s="342" t="s">
        <v>35</v>
      </c>
      <c r="HNL51" s="342" t="s">
        <v>35</v>
      </c>
      <c r="HNM51" s="342" t="s">
        <v>35</v>
      </c>
      <c r="HNN51" s="342" t="s">
        <v>35</v>
      </c>
      <c r="HNO51" s="342" t="s">
        <v>35</v>
      </c>
      <c r="HNP51" s="342" t="s">
        <v>35</v>
      </c>
      <c r="HNQ51" s="342" t="s">
        <v>35</v>
      </c>
      <c r="HNR51" s="342" t="s">
        <v>35</v>
      </c>
      <c r="HNS51" s="342" t="s">
        <v>35</v>
      </c>
      <c r="HNT51" s="342" t="s">
        <v>35</v>
      </c>
      <c r="HNU51" s="342" t="s">
        <v>35</v>
      </c>
      <c r="HNV51" s="342" t="s">
        <v>35</v>
      </c>
      <c r="HNW51" s="342" t="s">
        <v>35</v>
      </c>
      <c r="HNX51" s="342" t="s">
        <v>35</v>
      </c>
      <c r="HNY51" s="342" t="s">
        <v>35</v>
      </c>
      <c r="HNZ51" s="342" t="s">
        <v>35</v>
      </c>
      <c r="HOA51" s="342" t="s">
        <v>35</v>
      </c>
      <c r="HOB51" s="342" t="s">
        <v>35</v>
      </c>
      <c r="HOC51" s="342" t="s">
        <v>35</v>
      </c>
      <c r="HOD51" s="342" t="s">
        <v>35</v>
      </c>
      <c r="HOE51" s="342" t="s">
        <v>35</v>
      </c>
      <c r="HOF51" s="342" t="s">
        <v>35</v>
      </c>
      <c r="HOG51" s="342" t="s">
        <v>35</v>
      </c>
      <c r="HOH51" s="342" t="s">
        <v>35</v>
      </c>
      <c r="HOI51" s="342" t="s">
        <v>35</v>
      </c>
      <c r="HOJ51" s="342" t="s">
        <v>35</v>
      </c>
      <c r="HOK51" s="342" t="s">
        <v>35</v>
      </c>
      <c r="HOL51" s="342" t="s">
        <v>35</v>
      </c>
      <c r="HOM51" s="342" t="s">
        <v>35</v>
      </c>
      <c r="HON51" s="342" t="s">
        <v>35</v>
      </c>
      <c r="HOO51" s="342" t="s">
        <v>35</v>
      </c>
      <c r="HOP51" s="342" t="s">
        <v>35</v>
      </c>
      <c r="HOQ51" s="342" t="s">
        <v>35</v>
      </c>
      <c r="HOR51" s="342" t="s">
        <v>35</v>
      </c>
      <c r="HOS51" s="342" t="s">
        <v>35</v>
      </c>
      <c r="HOT51" s="342" t="s">
        <v>35</v>
      </c>
      <c r="HOU51" s="342" t="s">
        <v>35</v>
      </c>
      <c r="HOV51" s="342" t="s">
        <v>35</v>
      </c>
      <c r="HOW51" s="342" t="s">
        <v>35</v>
      </c>
      <c r="HOX51" s="342" t="s">
        <v>35</v>
      </c>
      <c r="HOY51" s="342" t="s">
        <v>35</v>
      </c>
      <c r="HOZ51" s="342" t="s">
        <v>35</v>
      </c>
      <c r="HPA51" s="342" t="s">
        <v>35</v>
      </c>
      <c r="HPB51" s="342" t="s">
        <v>35</v>
      </c>
      <c r="HPC51" s="342" t="s">
        <v>35</v>
      </c>
      <c r="HPD51" s="342" t="s">
        <v>35</v>
      </c>
      <c r="HPE51" s="342" t="s">
        <v>35</v>
      </c>
      <c r="HPF51" s="342" t="s">
        <v>35</v>
      </c>
      <c r="HPG51" s="342" t="s">
        <v>35</v>
      </c>
      <c r="HPH51" s="342" t="s">
        <v>35</v>
      </c>
      <c r="HPI51" s="342" t="s">
        <v>35</v>
      </c>
      <c r="HPJ51" s="342" t="s">
        <v>35</v>
      </c>
      <c r="HPK51" s="342" t="s">
        <v>35</v>
      </c>
      <c r="HPL51" s="342" t="s">
        <v>35</v>
      </c>
      <c r="HPM51" s="342" t="s">
        <v>35</v>
      </c>
      <c r="HPN51" s="342" t="s">
        <v>35</v>
      </c>
      <c r="HPO51" s="342" t="s">
        <v>35</v>
      </c>
      <c r="HPP51" s="342" t="s">
        <v>35</v>
      </c>
      <c r="HPQ51" s="342" t="s">
        <v>35</v>
      </c>
      <c r="HPR51" s="342" t="s">
        <v>35</v>
      </c>
      <c r="HPS51" s="342" t="s">
        <v>35</v>
      </c>
      <c r="HPT51" s="342" t="s">
        <v>35</v>
      </c>
      <c r="HPU51" s="342" t="s">
        <v>35</v>
      </c>
      <c r="HPV51" s="342" t="s">
        <v>35</v>
      </c>
      <c r="HPW51" s="342" t="s">
        <v>35</v>
      </c>
      <c r="HPX51" s="342" t="s">
        <v>35</v>
      </c>
      <c r="HPY51" s="342" t="s">
        <v>35</v>
      </c>
      <c r="HPZ51" s="342" t="s">
        <v>35</v>
      </c>
      <c r="HQA51" s="342" t="s">
        <v>35</v>
      </c>
      <c r="HQB51" s="342" t="s">
        <v>35</v>
      </c>
      <c r="HQC51" s="342" t="s">
        <v>35</v>
      </c>
      <c r="HQD51" s="342" t="s">
        <v>35</v>
      </c>
      <c r="HQE51" s="342" t="s">
        <v>35</v>
      </c>
      <c r="HQF51" s="342" t="s">
        <v>35</v>
      </c>
      <c r="HQG51" s="342" t="s">
        <v>35</v>
      </c>
      <c r="HQH51" s="342" t="s">
        <v>35</v>
      </c>
      <c r="HQI51" s="342" t="s">
        <v>35</v>
      </c>
      <c r="HQJ51" s="342" t="s">
        <v>35</v>
      </c>
      <c r="HQK51" s="342" t="s">
        <v>35</v>
      </c>
      <c r="HQL51" s="342" t="s">
        <v>35</v>
      </c>
      <c r="HQM51" s="342" t="s">
        <v>35</v>
      </c>
      <c r="HQN51" s="342" t="s">
        <v>35</v>
      </c>
      <c r="HQO51" s="342" t="s">
        <v>35</v>
      </c>
      <c r="HQP51" s="342" t="s">
        <v>35</v>
      </c>
      <c r="HQQ51" s="342" t="s">
        <v>35</v>
      </c>
      <c r="HQR51" s="342" t="s">
        <v>35</v>
      </c>
      <c r="HQS51" s="342" t="s">
        <v>35</v>
      </c>
      <c r="HQT51" s="342" t="s">
        <v>35</v>
      </c>
      <c r="HQU51" s="342" t="s">
        <v>35</v>
      </c>
      <c r="HQV51" s="342" t="s">
        <v>35</v>
      </c>
      <c r="HQW51" s="342" t="s">
        <v>35</v>
      </c>
      <c r="HQX51" s="342" t="s">
        <v>35</v>
      </c>
      <c r="HQY51" s="342" t="s">
        <v>35</v>
      </c>
      <c r="HQZ51" s="342" t="s">
        <v>35</v>
      </c>
      <c r="HRA51" s="342" t="s">
        <v>35</v>
      </c>
      <c r="HRB51" s="342" t="s">
        <v>35</v>
      </c>
      <c r="HRC51" s="342" t="s">
        <v>35</v>
      </c>
      <c r="HRD51" s="342" t="s">
        <v>35</v>
      </c>
      <c r="HRE51" s="342" t="s">
        <v>35</v>
      </c>
      <c r="HRF51" s="342" t="s">
        <v>35</v>
      </c>
      <c r="HRG51" s="342" t="s">
        <v>35</v>
      </c>
      <c r="HRH51" s="342" t="s">
        <v>35</v>
      </c>
      <c r="HRI51" s="342" t="s">
        <v>35</v>
      </c>
      <c r="HRJ51" s="342" t="s">
        <v>35</v>
      </c>
      <c r="HRK51" s="342" t="s">
        <v>35</v>
      </c>
      <c r="HRL51" s="342" t="s">
        <v>35</v>
      </c>
      <c r="HRM51" s="342" t="s">
        <v>35</v>
      </c>
      <c r="HRN51" s="342" t="s">
        <v>35</v>
      </c>
      <c r="HRO51" s="342" t="s">
        <v>35</v>
      </c>
      <c r="HRP51" s="342" t="s">
        <v>35</v>
      </c>
      <c r="HRQ51" s="342" t="s">
        <v>35</v>
      </c>
      <c r="HRR51" s="342" t="s">
        <v>35</v>
      </c>
      <c r="HRS51" s="342" t="s">
        <v>35</v>
      </c>
      <c r="HRT51" s="342" t="s">
        <v>35</v>
      </c>
      <c r="HRU51" s="342" t="s">
        <v>35</v>
      </c>
      <c r="HRV51" s="342" t="s">
        <v>35</v>
      </c>
      <c r="HRW51" s="342" t="s">
        <v>35</v>
      </c>
      <c r="HRX51" s="342" t="s">
        <v>35</v>
      </c>
      <c r="HRY51" s="342" t="s">
        <v>35</v>
      </c>
      <c r="HRZ51" s="342" t="s">
        <v>35</v>
      </c>
      <c r="HSA51" s="342" t="s">
        <v>35</v>
      </c>
      <c r="HSB51" s="342" t="s">
        <v>35</v>
      </c>
      <c r="HSC51" s="342" t="s">
        <v>35</v>
      </c>
      <c r="HSD51" s="342" t="s">
        <v>35</v>
      </c>
      <c r="HSE51" s="342" t="s">
        <v>35</v>
      </c>
      <c r="HSF51" s="342" t="s">
        <v>35</v>
      </c>
      <c r="HSG51" s="342" t="s">
        <v>35</v>
      </c>
      <c r="HSH51" s="342" t="s">
        <v>35</v>
      </c>
      <c r="HSI51" s="342" t="s">
        <v>35</v>
      </c>
      <c r="HSJ51" s="342" t="s">
        <v>35</v>
      </c>
      <c r="HSK51" s="342" t="s">
        <v>35</v>
      </c>
      <c r="HSL51" s="342" t="s">
        <v>35</v>
      </c>
      <c r="HSM51" s="342" t="s">
        <v>35</v>
      </c>
      <c r="HSN51" s="342" t="s">
        <v>35</v>
      </c>
      <c r="HSO51" s="342" t="s">
        <v>35</v>
      </c>
      <c r="HSP51" s="342" t="s">
        <v>35</v>
      </c>
      <c r="HSQ51" s="342" t="s">
        <v>35</v>
      </c>
      <c r="HSR51" s="342" t="s">
        <v>35</v>
      </c>
      <c r="HSS51" s="342" t="s">
        <v>35</v>
      </c>
      <c r="HST51" s="342" t="s">
        <v>35</v>
      </c>
      <c r="HSU51" s="342" t="s">
        <v>35</v>
      </c>
      <c r="HSV51" s="342" t="s">
        <v>35</v>
      </c>
      <c r="HSW51" s="342" t="s">
        <v>35</v>
      </c>
      <c r="HSX51" s="342" t="s">
        <v>35</v>
      </c>
      <c r="HSY51" s="342" t="s">
        <v>35</v>
      </c>
      <c r="HSZ51" s="342" t="s">
        <v>35</v>
      </c>
      <c r="HTA51" s="342" t="s">
        <v>35</v>
      </c>
      <c r="HTB51" s="342" t="s">
        <v>35</v>
      </c>
      <c r="HTC51" s="342" t="s">
        <v>35</v>
      </c>
      <c r="HTD51" s="342" t="s">
        <v>35</v>
      </c>
      <c r="HTE51" s="342" t="s">
        <v>35</v>
      </c>
      <c r="HTF51" s="342" t="s">
        <v>35</v>
      </c>
      <c r="HTG51" s="342" t="s">
        <v>35</v>
      </c>
      <c r="HTH51" s="342" t="s">
        <v>35</v>
      </c>
      <c r="HTI51" s="342" t="s">
        <v>35</v>
      </c>
      <c r="HTJ51" s="342" t="s">
        <v>35</v>
      </c>
      <c r="HTK51" s="342" t="s">
        <v>35</v>
      </c>
      <c r="HTL51" s="342" t="s">
        <v>35</v>
      </c>
      <c r="HTM51" s="342" t="s">
        <v>35</v>
      </c>
      <c r="HTN51" s="342" t="s">
        <v>35</v>
      </c>
      <c r="HTO51" s="342" t="s">
        <v>35</v>
      </c>
      <c r="HTP51" s="342" t="s">
        <v>35</v>
      </c>
      <c r="HTQ51" s="342" t="s">
        <v>35</v>
      </c>
      <c r="HTR51" s="342" t="s">
        <v>35</v>
      </c>
      <c r="HTS51" s="342" t="s">
        <v>35</v>
      </c>
      <c r="HTT51" s="342" t="s">
        <v>35</v>
      </c>
      <c r="HTU51" s="342" t="s">
        <v>35</v>
      </c>
      <c r="HTV51" s="342" t="s">
        <v>35</v>
      </c>
      <c r="HTW51" s="342" t="s">
        <v>35</v>
      </c>
      <c r="HTX51" s="342" t="s">
        <v>35</v>
      </c>
      <c r="HTY51" s="342" t="s">
        <v>35</v>
      </c>
      <c r="HTZ51" s="342" t="s">
        <v>35</v>
      </c>
      <c r="HUA51" s="342" t="s">
        <v>35</v>
      </c>
      <c r="HUB51" s="342" t="s">
        <v>35</v>
      </c>
      <c r="HUC51" s="342" t="s">
        <v>35</v>
      </c>
      <c r="HUD51" s="342" t="s">
        <v>35</v>
      </c>
      <c r="HUE51" s="342" t="s">
        <v>35</v>
      </c>
      <c r="HUF51" s="342" t="s">
        <v>35</v>
      </c>
      <c r="HUG51" s="342" t="s">
        <v>35</v>
      </c>
      <c r="HUH51" s="342" t="s">
        <v>35</v>
      </c>
      <c r="HUI51" s="342" t="s">
        <v>35</v>
      </c>
      <c r="HUJ51" s="342" t="s">
        <v>35</v>
      </c>
      <c r="HUK51" s="342" t="s">
        <v>35</v>
      </c>
      <c r="HUL51" s="342" t="s">
        <v>35</v>
      </c>
      <c r="HUM51" s="342" t="s">
        <v>35</v>
      </c>
      <c r="HUN51" s="342" t="s">
        <v>35</v>
      </c>
      <c r="HUO51" s="342" t="s">
        <v>35</v>
      </c>
      <c r="HUP51" s="342" t="s">
        <v>35</v>
      </c>
      <c r="HUQ51" s="342" t="s">
        <v>35</v>
      </c>
      <c r="HUR51" s="342" t="s">
        <v>35</v>
      </c>
      <c r="HUS51" s="342" t="s">
        <v>35</v>
      </c>
      <c r="HUT51" s="342" t="s">
        <v>35</v>
      </c>
      <c r="HUU51" s="342" t="s">
        <v>35</v>
      </c>
      <c r="HUV51" s="342" t="s">
        <v>35</v>
      </c>
      <c r="HUW51" s="342" t="s">
        <v>35</v>
      </c>
      <c r="HUX51" s="342" t="s">
        <v>35</v>
      </c>
      <c r="HUY51" s="342" t="s">
        <v>35</v>
      </c>
      <c r="HUZ51" s="342" t="s">
        <v>35</v>
      </c>
      <c r="HVA51" s="342" t="s">
        <v>35</v>
      </c>
      <c r="HVB51" s="342" t="s">
        <v>35</v>
      </c>
      <c r="HVC51" s="342" t="s">
        <v>35</v>
      </c>
      <c r="HVD51" s="342" t="s">
        <v>35</v>
      </c>
      <c r="HVE51" s="342" t="s">
        <v>35</v>
      </c>
      <c r="HVF51" s="342" t="s">
        <v>35</v>
      </c>
      <c r="HVG51" s="342" t="s">
        <v>35</v>
      </c>
      <c r="HVH51" s="342" t="s">
        <v>35</v>
      </c>
      <c r="HVI51" s="342" t="s">
        <v>35</v>
      </c>
      <c r="HVJ51" s="342" t="s">
        <v>35</v>
      </c>
      <c r="HVK51" s="342" t="s">
        <v>35</v>
      </c>
      <c r="HVL51" s="342" t="s">
        <v>35</v>
      </c>
      <c r="HVM51" s="342" t="s">
        <v>35</v>
      </c>
      <c r="HVN51" s="342" t="s">
        <v>35</v>
      </c>
      <c r="HVO51" s="342" t="s">
        <v>35</v>
      </c>
      <c r="HVP51" s="342" t="s">
        <v>35</v>
      </c>
      <c r="HVQ51" s="342" t="s">
        <v>35</v>
      </c>
      <c r="HVR51" s="342" t="s">
        <v>35</v>
      </c>
      <c r="HVS51" s="342" t="s">
        <v>35</v>
      </c>
      <c r="HVT51" s="342" t="s">
        <v>35</v>
      </c>
      <c r="HVU51" s="342" t="s">
        <v>35</v>
      </c>
      <c r="HVV51" s="342" t="s">
        <v>35</v>
      </c>
      <c r="HVW51" s="342" t="s">
        <v>35</v>
      </c>
      <c r="HVX51" s="342" t="s">
        <v>35</v>
      </c>
      <c r="HVY51" s="342" t="s">
        <v>35</v>
      </c>
      <c r="HVZ51" s="342" t="s">
        <v>35</v>
      </c>
      <c r="HWA51" s="342" t="s">
        <v>35</v>
      </c>
      <c r="HWB51" s="342" t="s">
        <v>35</v>
      </c>
      <c r="HWC51" s="342" t="s">
        <v>35</v>
      </c>
      <c r="HWD51" s="342" t="s">
        <v>35</v>
      </c>
      <c r="HWE51" s="342" t="s">
        <v>35</v>
      </c>
      <c r="HWF51" s="342" t="s">
        <v>35</v>
      </c>
      <c r="HWG51" s="342" t="s">
        <v>35</v>
      </c>
      <c r="HWH51" s="342" t="s">
        <v>35</v>
      </c>
      <c r="HWI51" s="342" t="s">
        <v>35</v>
      </c>
      <c r="HWJ51" s="342" t="s">
        <v>35</v>
      </c>
      <c r="HWK51" s="342" t="s">
        <v>35</v>
      </c>
      <c r="HWL51" s="342" t="s">
        <v>35</v>
      </c>
      <c r="HWM51" s="342" t="s">
        <v>35</v>
      </c>
      <c r="HWN51" s="342" t="s">
        <v>35</v>
      </c>
      <c r="HWO51" s="342" t="s">
        <v>35</v>
      </c>
      <c r="HWP51" s="342" t="s">
        <v>35</v>
      </c>
      <c r="HWQ51" s="342" t="s">
        <v>35</v>
      </c>
      <c r="HWR51" s="342" t="s">
        <v>35</v>
      </c>
      <c r="HWS51" s="342" t="s">
        <v>35</v>
      </c>
      <c r="HWT51" s="342" t="s">
        <v>35</v>
      </c>
      <c r="HWU51" s="342" t="s">
        <v>35</v>
      </c>
      <c r="HWV51" s="342" t="s">
        <v>35</v>
      </c>
      <c r="HWW51" s="342" t="s">
        <v>35</v>
      </c>
      <c r="HWX51" s="342" t="s">
        <v>35</v>
      </c>
      <c r="HWY51" s="342" t="s">
        <v>35</v>
      </c>
      <c r="HWZ51" s="342" t="s">
        <v>35</v>
      </c>
      <c r="HXA51" s="342" t="s">
        <v>35</v>
      </c>
      <c r="HXB51" s="342" t="s">
        <v>35</v>
      </c>
      <c r="HXC51" s="342" t="s">
        <v>35</v>
      </c>
      <c r="HXD51" s="342" t="s">
        <v>35</v>
      </c>
      <c r="HXE51" s="342" t="s">
        <v>35</v>
      </c>
      <c r="HXF51" s="342" t="s">
        <v>35</v>
      </c>
      <c r="HXG51" s="342" t="s">
        <v>35</v>
      </c>
      <c r="HXH51" s="342" t="s">
        <v>35</v>
      </c>
      <c r="HXI51" s="342" t="s">
        <v>35</v>
      </c>
      <c r="HXJ51" s="342" t="s">
        <v>35</v>
      </c>
      <c r="HXK51" s="342" t="s">
        <v>35</v>
      </c>
      <c r="HXL51" s="342" t="s">
        <v>35</v>
      </c>
      <c r="HXM51" s="342" t="s">
        <v>35</v>
      </c>
      <c r="HXN51" s="342" t="s">
        <v>35</v>
      </c>
      <c r="HXO51" s="342" t="s">
        <v>35</v>
      </c>
      <c r="HXP51" s="342" t="s">
        <v>35</v>
      </c>
      <c r="HXQ51" s="342" t="s">
        <v>35</v>
      </c>
      <c r="HXR51" s="342" t="s">
        <v>35</v>
      </c>
      <c r="HXS51" s="342" t="s">
        <v>35</v>
      </c>
      <c r="HXT51" s="342" t="s">
        <v>35</v>
      </c>
      <c r="HXU51" s="342" t="s">
        <v>35</v>
      </c>
      <c r="HXV51" s="342" t="s">
        <v>35</v>
      </c>
      <c r="HXW51" s="342" t="s">
        <v>35</v>
      </c>
      <c r="HXX51" s="342" t="s">
        <v>35</v>
      </c>
      <c r="HXY51" s="342" t="s">
        <v>35</v>
      </c>
      <c r="HXZ51" s="342" t="s">
        <v>35</v>
      </c>
      <c r="HYA51" s="342" t="s">
        <v>35</v>
      </c>
      <c r="HYB51" s="342" t="s">
        <v>35</v>
      </c>
      <c r="HYC51" s="342" t="s">
        <v>35</v>
      </c>
      <c r="HYD51" s="342" t="s">
        <v>35</v>
      </c>
      <c r="HYE51" s="342" t="s">
        <v>35</v>
      </c>
      <c r="HYF51" s="342" t="s">
        <v>35</v>
      </c>
      <c r="HYG51" s="342" t="s">
        <v>35</v>
      </c>
      <c r="HYH51" s="342" t="s">
        <v>35</v>
      </c>
      <c r="HYI51" s="342" t="s">
        <v>35</v>
      </c>
      <c r="HYJ51" s="342" t="s">
        <v>35</v>
      </c>
      <c r="HYK51" s="342" t="s">
        <v>35</v>
      </c>
      <c r="HYL51" s="342" t="s">
        <v>35</v>
      </c>
      <c r="HYM51" s="342" t="s">
        <v>35</v>
      </c>
      <c r="HYN51" s="342" t="s">
        <v>35</v>
      </c>
      <c r="HYO51" s="342" t="s">
        <v>35</v>
      </c>
      <c r="HYP51" s="342" t="s">
        <v>35</v>
      </c>
      <c r="HYQ51" s="342" t="s">
        <v>35</v>
      </c>
      <c r="HYR51" s="342" t="s">
        <v>35</v>
      </c>
      <c r="HYS51" s="342" t="s">
        <v>35</v>
      </c>
      <c r="HYT51" s="342" t="s">
        <v>35</v>
      </c>
      <c r="HYU51" s="342" t="s">
        <v>35</v>
      </c>
      <c r="HYV51" s="342" t="s">
        <v>35</v>
      </c>
      <c r="HYW51" s="342" t="s">
        <v>35</v>
      </c>
      <c r="HYX51" s="342" t="s">
        <v>35</v>
      </c>
      <c r="HYY51" s="342" t="s">
        <v>35</v>
      </c>
      <c r="HYZ51" s="342" t="s">
        <v>35</v>
      </c>
      <c r="HZA51" s="342" t="s">
        <v>35</v>
      </c>
      <c r="HZB51" s="342" t="s">
        <v>35</v>
      </c>
      <c r="HZC51" s="342" t="s">
        <v>35</v>
      </c>
      <c r="HZD51" s="342" t="s">
        <v>35</v>
      </c>
      <c r="HZE51" s="342" t="s">
        <v>35</v>
      </c>
      <c r="HZF51" s="342" t="s">
        <v>35</v>
      </c>
      <c r="HZG51" s="342" t="s">
        <v>35</v>
      </c>
      <c r="HZH51" s="342" t="s">
        <v>35</v>
      </c>
      <c r="HZI51" s="342" t="s">
        <v>35</v>
      </c>
      <c r="HZJ51" s="342" t="s">
        <v>35</v>
      </c>
      <c r="HZK51" s="342" t="s">
        <v>35</v>
      </c>
      <c r="HZL51" s="342" t="s">
        <v>35</v>
      </c>
      <c r="HZM51" s="342" t="s">
        <v>35</v>
      </c>
      <c r="HZN51" s="342" t="s">
        <v>35</v>
      </c>
      <c r="HZO51" s="342" t="s">
        <v>35</v>
      </c>
      <c r="HZP51" s="342" t="s">
        <v>35</v>
      </c>
      <c r="HZQ51" s="342" t="s">
        <v>35</v>
      </c>
      <c r="HZR51" s="342" t="s">
        <v>35</v>
      </c>
      <c r="HZS51" s="342" t="s">
        <v>35</v>
      </c>
      <c r="HZT51" s="342" t="s">
        <v>35</v>
      </c>
      <c r="HZU51" s="342" t="s">
        <v>35</v>
      </c>
      <c r="HZV51" s="342" t="s">
        <v>35</v>
      </c>
      <c r="HZW51" s="342" t="s">
        <v>35</v>
      </c>
      <c r="HZX51" s="342" t="s">
        <v>35</v>
      </c>
      <c r="HZY51" s="342" t="s">
        <v>35</v>
      </c>
      <c r="HZZ51" s="342" t="s">
        <v>35</v>
      </c>
      <c r="IAA51" s="342" t="s">
        <v>35</v>
      </c>
      <c r="IAB51" s="342" t="s">
        <v>35</v>
      </c>
      <c r="IAC51" s="342" t="s">
        <v>35</v>
      </c>
      <c r="IAD51" s="342" t="s">
        <v>35</v>
      </c>
      <c r="IAE51" s="342" t="s">
        <v>35</v>
      </c>
      <c r="IAF51" s="342" t="s">
        <v>35</v>
      </c>
      <c r="IAG51" s="342" t="s">
        <v>35</v>
      </c>
      <c r="IAH51" s="342" t="s">
        <v>35</v>
      </c>
      <c r="IAI51" s="342" t="s">
        <v>35</v>
      </c>
      <c r="IAJ51" s="342" t="s">
        <v>35</v>
      </c>
      <c r="IAK51" s="342" t="s">
        <v>35</v>
      </c>
      <c r="IAL51" s="342" t="s">
        <v>35</v>
      </c>
      <c r="IAM51" s="342" t="s">
        <v>35</v>
      </c>
      <c r="IAN51" s="342" t="s">
        <v>35</v>
      </c>
      <c r="IAO51" s="342" t="s">
        <v>35</v>
      </c>
      <c r="IAP51" s="342" t="s">
        <v>35</v>
      </c>
      <c r="IAQ51" s="342" t="s">
        <v>35</v>
      </c>
      <c r="IAR51" s="342" t="s">
        <v>35</v>
      </c>
      <c r="IAS51" s="342" t="s">
        <v>35</v>
      </c>
      <c r="IAT51" s="342" t="s">
        <v>35</v>
      </c>
      <c r="IAU51" s="342" t="s">
        <v>35</v>
      </c>
      <c r="IAV51" s="342" t="s">
        <v>35</v>
      </c>
      <c r="IAW51" s="342" t="s">
        <v>35</v>
      </c>
      <c r="IAX51" s="342" t="s">
        <v>35</v>
      </c>
      <c r="IAY51" s="342" t="s">
        <v>35</v>
      </c>
      <c r="IAZ51" s="342" t="s">
        <v>35</v>
      </c>
      <c r="IBA51" s="342" t="s">
        <v>35</v>
      </c>
      <c r="IBB51" s="342" t="s">
        <v>35</v>
      </c>
      <c r="IBC51" s="342" t="s">
        <v>35</v>
      </c>
      <c r="IBD51" s="342" t="s">
        <v>35</v>
      </c>
      <c r="IBE51" s="342" t="s">
        <v>35</v>
      </c>
      <c r="IBF51" s="342" t="s">
        <v>35</v>
      </c>
      <c r="IBG51" s="342" t="s">
        <v>35</v>
      </c>
      <c r="IBH51" s="342" t="s">
        <v>35</v>
      </c>
      <c r="IBI51" s="342" t="s">
        <v>35</v>
      </c>
      <c r="IBJ51" s="342" t="s">
        <v>35</v>
      </c>
      <c r="IBK51" s="342" t="s">
        <v>35</v>
      </c>
      <c r="IBL51" s="342" t="s">
        <v>35</v>
      </c>
      <c r="IBM51" s="342" t="s">
        <v>35</v>
      </c>
      <c r="IBN51" s="342" t="s">
        <v>35</v>
      </c>
      <c r="IBO51" s="342" t="s">
        <v>35</v>
      </c>
      <c r="IBP51" s="342" t="s">
        <v>35</v>
      </c>
      <c r="IBQ51" s="342" t="s">
        <v>35</v>
      </c>
      <c r="IBR51" s="342" t="s">
        <v>35</v>
      </c>
      <c r="IBS51" s="342" t="s">
        <v>35</v>
      </c>
      <c r="IBT51" s="342" t="s">
        <v>35</v>
      </c>
      <c r="IBU51" s="342" t="s">
        <v>35</v>
      </c>
      <c r="IBV51" s="342" t="s">
        <v>35</v>
      </c>
      <c r="IBW51" s="342" t="s">
        <v>35</v>
      </c>
      <c r="IBX51" s="342" t="s">
        <v>35</v>
      </c>
      <c r="IBY51" s="342" t="s">
        <v>35</v>
      </c>
      <c r="IBZ51" s="342" t="s">
        <v>35</v>
      </c>
      <c r="ICA51" s="342" t="s">
        <v>35</v>
      </c>
      <c r="ICB51" s="342" t="s">
        <v>35</v>
      </c>
      <c r="ICC51" s="342" t="s">
        <v>35</v>
      </c>
      <c r="ICD51" s="342" t="s">
        <v>35</v>
      </c>
      <c r="ICE51" s="342" t="s">
        <v>35</v>
      </c>
      <c r="ICF51" s="342" t="s">
        <v>35</v>
      </c>
      <c r="ICG51" s="342" t="s">
        <v>35</v>
      </c>
      <c r="ICH51" s="342" t="s">
        <v>35</v>
      </c>
      <c r="ICI51" s="342" t="s">
        <v>35</v>
      </c>
      <c r="ICJ51" s="342" t="s">
        <v>35</v>
      </c>
      <c r="ICK51" s="342" t="s">
        <v>35</v>
      </c>
      <c r="ICL51" s="342" t="s">
        <v>35</v>
      </c>
      <c r="ICM51" s="342" t="s">
        <v>35</v>
      </c>
      <c r="ICN51" s="342" t="s">
        <v>35</v>
      </c>
      <c r="ICO51" s="342" t="s">
        <v>35</v>
      </c>
      <c r="ICP51" s="342" t="s">
        <v>35</v>
      </c>
      <c r="ICQ51" s="342" t="s">
        <v>35</v>
      </c>
      <c r="ICR51" s="342" t="s">
        <v>35</v>
      </c>
      <c r="ICS51" s="342" t="s">
        <v>35</v>
      </c>
      <c r="ICT51" s="342" t="s">
        <v>35</v>
      </c>
      <c r="ICU51" s="342" t="s">
        <v>35</v>
      </c>
      <c r="ICV51" s="342" t="s">
        <v>35</v>
      </c>
      <c r="ICW51" s="342" t="s">
        <v>35</v>
      </c>
      <c r="ICX51" s="342" t="s">
        <v>35</v>
      </c>
      <c r="ICY51" s="342" t="s">
        <v>35</v>
      </c>
      <c r="ICZ51" s="342" t="s">
        <v>35</v>
      </c>
      <c r="IDA51" s="342" t="s">
        <v>35</v>
      </c>
      <c r="IDB51" s="342" t="s">
        <v>35</v>
      </c>
      <c r="IDC51" s="342" t="s">
        <v>35</v>
      </c>
      <c r="IDD51" s="342" t="s">
        <v>35</v>
      </c>
      <c r="IDE51" s="342" t="s">
        <v>35</v>
      </c>
      <c r="IDF51" s="342" t="s">
        <v>35</v>
      </c>
      <c r="IDG51" s="342" t="s">
        <v>35</v>
      </c>
      <c r="IDH51" s="342" t="s">
        <v>35</v>
      </c>
      <c r="IDI51" s="342" t="s">
        <v>35</v>
      </c>
      <c r="IDJ51" s="342" t="s">
        <v>35</v>
      </c>
      <c r="IDK51" s="342" t="s">
        <v>35</v>
      </c>
      <c r="IDL51" s="342" t="s">
        <v>35</v>
      </c>
      <c r="IDM51" s="342" t="s">
        <v>35</v>
      </c>
      <c r="IDN51" s="342" t="s">
        <v>35</v>
      </c>
      <c r="IDO51" s="342" t="s">
        <v>35</v>
      </c>
      <c r="IDP51" s="342" t="s">
        <v>35</v>
      </c>
      <c r="IDQ51" s="342" t="s">
        <v>35</v>
      </c>
      <c r="IDR51" s="342" t="s">
        <v>35</v>
      </c>
      <c r="IDS51" s="342" t="s">
        <v>35</v>
      </c>
      <c r="IDT51" s="342" t="s">
        <v>35</v>
      </c>
      <c r="IDU51" s="342" t="s">
        <v>35</v>
      </c>
      <c r="IDV51" s="342" t="s">
        <v>35</v>
      </c>
      <c r="IDW51" s="342" t="s">
        <v>35</v>
      </c>
      <c r="IDX51" s="342" t="s">
        <v>35</v>
      </c>
      <c r="IDY51" s="342" t="s">
        <v>35</v>
      </c>
      <c r="IDZ51" s="342" t="s">
        <v>35</v>
      </c>
      <c r="IEA51" s="342" t="s">
        <v>35</v>
      </c>
      <c r="IEB51" s="342" t="s">
        <v>35</v>
      </c>
      <c r="IEC51" s="342" t="s">
        <v>35</v>
      </c>
      <c r="IED51" s="342" t="s">
        <v>35</v>
      </c>
      <c r="IEE51" s="342" t="s">
        <v>35</v>
      </c>
      <c r="IEF51" s="342" t="s">
        <v>35</v>
      </c>
      <c r="IEG51" s="342" t="s">
        <v>35</v>
      </c>
      <c r="IEH51" s="342" t="s">
        <v>35</v>
      </c>
      <c r="IEI51" s="342" t="s">
        <v>35</v>
      </c>
      <c r="IEJ51" s="342" t="s">
        <v>35</v>
      </c>
      <c r="IEK51" s="342" t="s">
        <v>35</v>
      </c>
      <c r="IEL51" s="342" t="s">
        <v>35</v>
      </c>
      <c r="IEM51" s="342" t="s">
        <v>35</v>
      </c>
      <c r="IEN51" s="342" t="s">
        <v>35</v>
      </c>
      <c r="IEO51" s="342" t="s">
        <v>35</v>
      </c>
      <c r="IEP51" s="342" t="s">
        <v>35</v>
      </c>
      <c r="IEQ51" s="342" t="s">
        <v>35</v>
      </c>
      <c r="IER51" s="342" t="s">
        <v>35</v>
      </c>
      <c r="IES51" s="342" t="s">
        <v>35</v>
      </c>
      <c r="IET51" s="342" t="s">
        <v>35</v>
      </c>
      <c r="IEU51" s="342" t="s">
        <v>35</v>
      </c>
      <c r="IEV51" s="342" t="s">
        <v>35</v>
      </c>
      <c r="IEW51" s="342" t="s">
        <v>35</v>
      </c>
      <c r="IEX51" s="342" t="s">
        <v>35</v>
      </c>
      <c r="IEY51" s="342" t="s">
        <v>35</v>
      </c>
      <c r="IEZ51" s="342" t="s">
        <v>35</v>
      </c>
      <c r="IFA51" s="342" t="s">
        <v>35</v>
      </c>
      <c r="IFB51" s="342" t="s">
        <v>35</v>
      </c>
      <c r="IFC51" s="342" t="s">
        <v>35</v>
      </c>
      <c r="IFD51" s="342" t="s">
        <v>35</v>
      </c>
      <c r="IFE51" s="342" t="s">
        <v>35</v>
      </c>
      <c r="IFF51" s="342" t="s">
        <v>35</v>
      </c>
      <c r="IFG51" s="342" t="s">
        <v>35</v>
      </c>
      <c r="IFH51" s="342" t="s">
        <v>35</v>
      </c>
      <c r="IFI51" s="342" t="s">
        <v>35</v>
      </c>
      <c r="IFJ51" s="342" t="s">
        <v>35</v>
      </c>
      <c r="IFK51" s="342" t="s">
        <v>35</v>
      </c>
      <c r="IFL51" s="342" t="s">
        <v>35</v>
      </c>
      <c r="IFM51" s="342" t="s">
        <v>35</v>
      </c>
      <c r="IFN51" s="342" t="s">
        <v>35</v>
      </c>
      <c r="IFO51" s="342" t="s">
        <v>35</v>
      </c>
      <c r="IFP51" s="342" t="s">
        <v>35</v>
      </c>
      <c r="IFQ51" s="342" t="s">
        <v>35</v>
      </c>
      <c r="IFR51" s="342" t="s">
        <v>35</v>
      </c>
      <c r="IFS51" s="342" t="s">
        <v>35</v>
      </c>
      <c r="IFT51" s="342" t="s">
        <v>35</v>
      </c>
      <c r="IFU51" s="342" t="s">
        <v>35</v>
      </c>
      <c r="IFV51" s="342" t="s">
        <v>35</v>
      </c>
      <c r="IFW51" s="342" t="s">
        <v>35</v>
      </c>
      <c r="IFX51" s="342" t="s">
        <v>35</v>
      </c>
      <c r="IFY51" s="342" t="s">
        <v>35</v>
      </c>
      <c r="IFZ51" s="342" t="s">
        <v>35</v>
      </c>
      <c r="IGA51" s="342" t="s">
        <v>35</v>
      </c>
      <c r="IGB51" s="342" t="s">
        <v>35</v>
      </c>
      <c r="IGC51" s="342" t="s">
        <v>35</v>
      </c>
      <c r="IGD51" s="342" t="s">
        <v>35</v>
      </c>
      <c r="IGE51" s="342" t="s">
        <v>35</v>
      </c>
      <c r="IGF51" s="342" t="s">
        <v>35</v>
      </c>
      <c r="IGG51" s="342" t="s">
        <v>35</v>
      </c>
      <c r="IGH51" s="342" t="s">
        <v>35</v>
      </c>
      <c r="IGI51" s="342" t="s">
        <v>35</v>
      </c>
      <c r="IGJ51" s="342" t="s">
        <v>35</v>
      </c>
      <c r="IGK51" s="342" t="s">
        <v>35</v>
      </c>
      <c r="IGL51" s="342" t="s">
        <v>35</v>
      </c>
      <c r="IGM51" s="342" t="s">
        <v>35</v>
      </c>
      <c r="IGN51" s="342" t="s">
        <v>35</v>
      </c>
      <c r="IGO51" s="342" t="s">
        <v>35</v>
      </c>
      <c r="IGP51" s="342" t="s">
        <v>35</v>
      </c>
      <c r="IGQ51" s="342" t="s">
        <v>35</v>
      </c>
      <c r="IGR51" s="342" t="s">
        <v>35</v>
      </c>
      <c r="IGS51" s="342" t="s">
        <v>35</v>
      </c>
      <c r="IGT51" s="342" t="s">
        <v>35</v>
      </c>
      <c r="IGU51" s="342" t="s">
        <v>35</v>
      </c>
      <c r="IGV51" s="342" t="s">
        <v>35</v>
      </c>
      <c r="IGW51" s="342" t="s">
        <v>35</v>
      </c>
      <c r="IGX51" s="342" t="s">
        <v>35</v>
      </c>
      <c r="IGY51" s="342" t="s">
        <v>35</v>
      </c>
      <c r="IGZ51" s="342" t="s">
        <v>35</v>
      </c>
      <c r="IHA51" s="342" t="s">
        <v>35</v>
      </c>
      <c r="IHB51" s="342" t="s">
        <v>35</v>
      </c>
      <c r="IHC51" s="342" t="s">
        <v>35</v>
      </c>
      <c r="IHD51" s="342" t="s">
        <v>35</v>
      </c>
      <c r="IHE51" s="342" t="s">
        <v>35</v>
      </c>
      <c r="IHF51" s="342" t="s">
        <v>35</v>
      </c>
      <c r="IHG51" s="342" t="s">
        <v>35</v>
      </c>
      <c r="IHH51" s="342" t="s">
        <v>35</v>
      </c>
      <c r="IHI51" s="342" t="s">
        <v>35</v>
      </c>
      <c r="IHJ51" s="342" t="s">
        <v>35</v>
      </c>
      <c r="IHK51" s="342" t="s">
        <v>35</v>
      </c>
      <c r="IHL51" s="342" t="s">
        <v>35</v>
      </c>
      <c r="IHM51" s="342" t="s">
        <v>35</v>
      </c>
      <c r="IHN51" s="342" t="s">
        <v>35</v>
      </c>
      <c r="IHO51" s="342" t="s">
        <v>35</v>
      </c>
      <c r="IHP51" s="342" t="s">
        <v>35</v>
      </c>
      <c r="IHQ51" s="342" t="s">
        <v>35</v>
      </c>
      <c r="IHR51" s="342" t="s">
        <v>35</v>
      </c>
      <c r="IHS51" s="342" t="s">
        <v>35</v>
      </c>
      <c r="IHT51" s="342" t="s">
        <v>35</v>
      </c>
      <c r="IHU51" s="342" t="s">
        <v>35</v>
      </c>
      <c r="IHV51" s="342" t="s">
        <v>35</v>
      </c>
      <c r="IHW51" s="342" t="s">
        <v>35</v>
      </c>
      <c r="IHX51" s="342" t="s">
        <v>35</v>
      </c>
      <c r="IHY51" s="342" t="s">
        <v>35</v>
      </c>
      <c r="IHZ51" s="342" t="s">
        <v>35</v>
      </c>
      <c r="IIA51" s="342" t="s">
        <v>35</v>
      </c>
      <c r="IIB51" s="342" t="s">
        <v>35</v>
      </c>
      <c r="IIC51" s="342" t="s">
        <v>35</v>
      </c>
      <c r="IID51" s="342" t="s">
        <v>35</v>
      </c>
      <c r="IIE51" s="342" t="s">
        <v>35</v>
      </c>
      <c r="IIF51" s="342" t="s">
        <v>35</v>
      </c>
      <c r="IIG51" s="342" t="s">
        <v>35</v>
      </c>
      <c r="IIH51" s="342" t="s">
        <v>35</v>
      </c>
      <c r="III51" s="342" t="s">
        <v>35</v>
      </c>
      <c r="IIJ51" s="342" t="s">
        <v>35</v>
      </c>
      <c r="IIK51" s="342" t="s">
        <v>35</v>
      </c>
      <c r="IIL51" s="342" t="s">
        <v>35</v>
      </c>
      <c r="IIM51" s="342" t="s">
        <v>35</v>
      </c>
      <c r="IIN51" s="342" t="s">
        <v>35</v>
      </c>
      <c r="IIO51" s="342" t="s">
        <v>35</v>
      </c>
      <c r="IIP51" s="342" t="s">
        <v>35</v>
      </c>
      <c r="IIQ51" s="342" t="s">
        <v>35</v>
      </c>
      <c r="IIR51" s="342" t="s">
        <v>35</v>
      </c>
      <c r="IIS51" s="342" t="s">
        <v>35</v>
      </c>
      <c r="IIT51" s="342" t="s">
        <v>35</v>
      </c>
      <c r="IIU51" s="342" t="s">
        <v>35</v>
      </c>
      <c r="IIV51" s="342" t="s">
        <v>35</v>
      </c>
      <c r="IIW51" s="342" t="s">
        <v>35</v>
      </c>
      <c r="IIX51" s="342" t="s">
        <v>35</v>
      </c>
      <c r="IIY51" s="342" t="s">
        <v>35</v>
      </c>
      <c r="IIZ51" s="342" t="s">
        <v>35</v>
      </c>
      <c r="IJA51" s="342" t="s">
        <v>35</v>
      </c>
      <c r="IJB51" s="342" t="s">
        <v>35</v>
      </c>
      <c r="IJC51" s="342" t="s">
        <v>35</v>
      </c>
      <c r="IJD51" s="342" t="s">
        <v>35</v>
      </c>
      <c r="IJE51" s="342" t="s">
        <v>35</v>
      </c>
      <c r="IJF51" s="342" t="s">
        <v>35</v>
      </c>
      <c r="IJG51" s="342" t="s">
        <v>35</v>
      </c>
      <c r="IJH51" s="342" t="s">
        <v>35</v>
      </c>
      <c r="IJI51" s="342" t="s">
        <v>35</v>
      </c>
      <c r="IJJ51" s="342" t="s">
        <v>35</v>
      </c>
      <c r="IJK51" s="342" t="s">
        <v>35</v>
      </c>
      <c r="IJL51" s="342" t="s">
        <v>35</v>
      </c>
      <c r="IJM51" s="342" t="s">
        <v>35</v>
      </c>
      <c r="IJN51" s="342" t="s">
        <v>35</v>
      </c>
      <c r="IJO51" s="342" t="s">
        <v>35</v>
      </c>
      <c r="IJP51" s="342" t="s">
        <v>35</v>
      </c>
      <c r="IJQ51" s="342" t="s">
        <v>35</v>
      </c>
      <c r="IJR51" s="342" t="s">
        <v>35</v>
      </c>
      <c r="IJS51" s="342" t="s">
        <v>35</v>
      </c>
      <c r="IJT51" s="342" t="s">
        <v>35</v>
      </c>
      <c r="IJU51" s="342" t="s">
        <v>35</v>
      </c>
      <c r="IJV51" s="342" t="s">
        <v>35</v>
      </c>
      <c r="IJW51" s="342" t="s">
        <v>35</v>
      </c>
      <c r="IJX51" s="342" t="s">
        <v>35</v>
      </c>
      <c r="IJY51" s="342" t="s">
        <v>35</v>
      </c>
      <c r="IJZ51" s="342" t="s">
        <v>35</v>
      </c>
      <c r="IKA51" s="342" t="s">
        <v>35</v>
      </c>
      <c r="IKB51" s="342" t="s">
        <v>35</v>
      </c>
      <c r="IKC51" s="342" t="s">
        <v>35</v>
      </c>
      <c r="IKD51" s="342" t="s">
        <v>35</v>
      </c>
      <c r="IKE51" s="342" t="s">
        <v>35</v>
      </c>
      <c r="IKF51" s="342" t="s">
        <v>35</v>
      </c>
      <c r="IKG51" s="342" t="s">
        <v>35</v>
      </c>
      <c r="IKH51" s="342" t="s">
        <v>35</v>
      </c>
      <c r="IKI51" s="342" t="s">
        <v>35</v>
      </c>
      <c r="IKJ51" s="342" t="s">
        <v>35</v>
      </c>
      <c r="IKK51" s="342" t="s">
        <v>35</v>
      </c>
      <c r="IKL51" s="342" t="s">
        <v>35</v>
      </c>
      <c r="IKM51" s="342" t="s">
        <v>35</v>
      </c>
      <c r="IKN51" s="342" t="s">
        <v>35</v>
      </c>
      <c r="IKO51" s="342" t="s">
        <v>35</v>
      </c>
      <c r="IKP51" s="342" t="s">
        <v>35</v>
      </c>
      <c r="IKQ51" s="342" t="s">
        <v>35</v>
      </c>
      <c r="IKR51" s="342" t="s">
        <v>35</v>
      </c>
      <c r="IKS51" s="342" t="s">
        <v>35</v>
      </c>
      <c r="IKT51" s="342" t="s">
        <v>35</v>
      </c>
      <c r="IKU51" s="342" t="s">
        <v>35</v>
      </c>
      <c r="IKV51" s="342" t="s">
        <v>35</v>
      </c>
      <c r="IKW51" s="342" t="s">
        <v>35</v>
      </c>
      <c r="IKX51" s="342" t="s">
        <v>35</v>
      </c>
      <c r="IKY51" s="342" t="s">
        <v>35</v>
      </c>
      <c r="IKZ51" s="342" t="s">
        <v>35</v>
      </c>
      <c r="ILA51" s="342" t="s">
        <v>35</v>
      </c>
      <c r="ILB51" s="342" t="s">
        <v>35</v>
      </c>
      <c r="ILC51" s="342" t="s">
        <v>35</v>
      </c>
      <c r="ILD51" s="342" t="s">
        <v>35</v>
      </c>
      <c r="ILE51" s="342" t="s">
        <v>35</v>
      </c>
      <c r="ILF51" s="342" t="s">
        <v>35</v>
      </c>
      <c r="ILG51" s="342" t="s">
        <v>35</v>
      </c>
      <c r="ILH51" s="342" t="s">
        <v>35</v>
      </c>
      <c r="ILI51" s="342" t="s">
        <v>35</v>
      </c>
      <c r="ILJ51" s="342" t="s">
        <v>35</v>
      </c>
      <c r="ILK51" s="342" t="s">
        <v>35</v>
      </c>
      <c r="ILL51" s="342" t="s">
        <v>35</v>
      </c>
      <c r="ILM51" s="342" t="s">
        <v>35</v>
      </c>
      <c r="ILN51" s="342" t="s">
        <v>35</v>
      </c>
      <c r="ILO51" s="342" t="s">
        <v>35</v>
      </c>
      <c r="ILP51" s="342" t="s">
        <v>35</v>
      </c>
      <c r="ILQ51" s="342" t="s">
        <v>35</v>
      </c>
      <c r="ILR51" s="342" t="s">
        <v>35</v>
      </c>
      <c r="ILS51" s="342" t="s">
        <v>35</v>
      </c>
      <c r="ILT51" s="342" t="s">
        <v>35</v>
      </c>
      <c r="ILU51" s="342" t="s">
        <v>35</v>
      </c>
      <c r="ILV51" s="342" t="s">
        <v>35</v>
      </c>
      <c r="ILW51" s="342" t="s">
        <v>35</v>
      </c>
      <c r="ILX51" s="342" t="s">
        <v>35</v>
      </c>
      <c r="ILY51" s="342" t="s">
        <v>35</v>
      </c>
      <c r="ILZ51" s="342" t="s">
        <v>35</v>
      </c>
      <c r="IMA51" s="342" t="s">
        <v>35</v>
      </c>
      <c r="IMB51" s="342" t="s">
        <v>35</v>
      </c>
      <c r="IMC51" s="342" t="s">
        <v>35</v>
      </c>
      <c r="IMD51" s="342" t="s">
        <v>35</v>
      </c>
      <c r="IME51" s="342" t="s">
        <v>35</v>
      </c>
      <c r="IMF51" s="342" t="s">
        <v>35</v>
      </c>
      <c r="IMG51" s="342" t="s">
        <v>35</v>
      </c>
      <c r="IMH51" s="342" t="s">
        <v>35</v>
      </c>
      <c r="IMI51" s="342" t="s">
        <v>35</v>
      </c>
      <c r="IMJ51" s="342" t="s">
        <v>35</v>
      </c>
      <c r="IMK51" s="342" t="s">
        <v>35</v>
      </c>
      <c r="IML51" s="342" t="s">
        <v>35</v>
      </c>
      <c r="IMM51" s="342" t="s">
        <v>35</v>
      </c>
      <c r="IMN51" s="342" t="s">
        <v>35</v>
      </c>
      <c r="IMO51" s="342" t="s">
        <v>35</v>
      </c>
      <c r="IMP51" s="342" t="s">
        <v>35</v>
      </c>
      <c r="IMQ51" s="342" t="s">
        <v>35</v>
      </c>
      <c r="IMR51" s="342" t="s">
        <v>35</v>
      </c>
      <c r="IMS51" s="342" t="s">
        <v>35</v>
      </c>
      <c r="IMT51" s="342" t="s">
        <v>35</v>
      </c>
      <c r="IMU51" s="342" t="s">
        <v>35</v>
      </c>
      <c r="IMV51" s="342" t="s">
        <v>35</v>
      </c>
      <c r="IMW51" s="342" t="s">
        <v>35</v>
      </c>
      <c r="IMX51" s="342" t="s">
        <v>35</v>
      </c>
      <c r="IMY51" s="342" t="s">
        <v>35</v>
      </c>
      <c r="IMZ51" s="342" t="s">
        <v>35</v>
      </c>
      <c r="INA51" s="342" t="s">
        <v>35</v>
      </c>
      <c r="INB51" s="342" t="s">
        <v>35</v>
      </c>
      <c r="INC51" s="342" t="s">
        <v>35</v>
      </c>
      <c r="IND51" s="342" t="s">
        <v>35</v>
      </c>
      <c r="INE51" s="342" t="s">
        <v>35</v>
      </c>
      <c r="INF51" s="342" t="s">
        <v>35</v>
      </c>
      <c r="ING51" s="342" t="s">
        <v>35</v>
      </c>
      <c r="INH51" s="342" t="s">
        <v>35</v>
      </c>
      <c r="INI51" s="342" t="s">
        <v>35</v>
      </c>
      <c r="INJ51" s="342" t="s">
        <v>35</v>
      </c>
      <c r="INK51" s="342" t="s">
        <v>35</v>
      </c>
      <c r="INL51" s="342" t="s">
        <v>35</v>
      </c>
      <c r="INM51" s="342" t="s">
        <v>35</v>
      </c>
      <c r="INN51" s="342" t="s">
        <v>35</v>
      </c>
      <c r="INO51" s="342" t="s">
        <v>35</v>
      </c>
      <c r="INP51" s="342" t="s">
        <v>35</v>
      </c>
      <c r="INQ51" s="342" t="s">
        <v>35</v>
      </c>
      <c r="INR51" s="342" t="s">
        <v>35</v>
      </c>
      <c r="INS51" s="342" t="s">
        <v>35</v>
      </c>
      <c r="INT51" s="342" t="s">
        <v>35</v>
      </c>
      <c r="INU51" s="342" t="s">
        <v>35</v>
      </c>
      <c r="INV51" s="342" t="s">
        <v>35</v>
      </c>
      <c r="INW51" s="342" t="s">
        <v>35</v>
      </c>
      <c r="INX51" s="342" t="s">
        <v>35</v>
      </c>
      <c r="INY51" s="342" t="s">
        <v>35</v>
      </c>
      <c r="INZ51" s="342" t="s">
        <v>35</v>
      </c>
      <c r="IOA51" s="342" t="s">
        <v>35</v>
      </c>
      <c r="IOB51" s="342" t="s">
        <v>35</v>
      </c>
      <c r="IOC51" s="342" t="s">
        <v>35</v>
      </c>
      <c r="IOD51" s="342" t="s">
        <v>35</v>
      </c>
      <c r="IOE51" s="342" t="s">
        <v>35</v>
      </c>
      <c r="IOF51" s="342" t="s">
        <v>35</v>
      </c>
      <c r="IOG51" s="342" t="s">
        <v>35</v>
      </c>
      <c r="IOH51" s="342" t="s">
        <v>35</v>
      </c>
      <c r="IOI51" s="342" t="s">
        <v>35</v>
      </c>
      <c r="IOJ51" s="342" t="s">
        <v>35</v>
      </c>
      <c r="IOK51" s="342" t="s">
        <v>35</v>
      </c>
      <c r="IOL51" s="342" t="s">
        <v>35</v>
      </c>
      <c r="IOM51" s="342" t="s">
        <v>35</v>
      </c>
      <c r="ION51" s="342" t="s">
        <v>35</v>
      </c>
      <c r="IOO51" s="342" t="s">
        <v>35</v>
      </c>
      <c r="IOP51" s="342" t="s">
        <v>35</v>
      </c>
      <c r="IOQ51" s="342" t="s">
        <v>35</v>
      </c>
      <c r="IOR51" s="342" t="s">
        <v>35</v>
      </c>
      <c r="IOS51" s="342" t="s">
        <v>35</v>
      </c>
      <c r="IOT51" s="342" t="s">
        <v>35</v>
      </c>
      <c r="IOU51" s="342" t="s">
        <v>35</v>
      </c>
      <c r="IOV51" s="342" t="s">
        <v>35</v>
      </c>
      <c r="IOW51" s="342" t="s">
        <v>35</v>
      </c>
      <c r="IOX51" s="342" t="s">
        <v>35</v>
      </c>
      <c r="IOY51" s="342" t="s">
        <v>35</v>
      </c>
      <c r="IOZ51" s="342" t="s">
        <v>35</v>
      </c>
      <c r="IPA51" s="342" t="s">
        <v>35</v>
      </c>
      <c r="IPB51" s="342" t="s">
        <v>35</v>
      </c>
      <c r="IPC51" s="342" t="s">
        <v>35</v>
      </c>
      <c r="IPD51" s="342" t="s">
        <v>35</v>
      </c>
      <c r="IPE51" s="342" t="s">
        <v>35</v>
      </c>
      <c r="IPF51" s="342" t="s">
        <v>35</v>
      </c>
      <c r="IPG51" s="342" t="s">
        <v>35</v>
      </c>
      <c r="IPH51" s="342" t="s">
        <v>35</v>
      </c>
      <c r="IPI51" s="342" t="s">
        <v>35</v>
      </c>
      <c r="IPJ51" s="342" t="s">
        <v>35</v>
      </c>
      <c r="IPK51" s="342" t="s">
        <v>35</v>
      </c>
      <c r="IPL51" s="342" t="s">
        <v>35</v>
      </c>
      <c r="IPM51" s="342" t="s">
        <v>35</v>
      </c>
      <c r="IPN51" s="342" t="s">
        <v>35</v>
      </c>
      <c r="IPO51" s="342" t="s">
        <v>35</v>
      </c>
      <c r="IPP51" s="342" t="s">
        <v>35</v>
      </c>
      <c r="IPQ51" s="342" t="s">
        <v>35</v>
      </c>
      <c r="IPR51" s="342" t="s">
        <v>35</v>
      </c>
      <c r="IPS51" s="342" t="s">
        <v>35</v>
      </c>
      <c r="IPT51" s="342" t="s">
        <v>35</v>
      </c>
      <c r="IPU51" s="342" t="s">
        <v>35</v>
      </c>
      <c r="IPV51" s="342" t="s">
        <v>35</v>
      </c>
      <c r="IPW51" s="342" t="s">
        <v>35</v>
      </c>
      <c r="IPX51" s="342" t="s">
        <v>35</v>
      </c>
      <c r="IPY51" s="342" t="s">
        <v>35</v>
      </c>
      <c r="IPZ51" s="342" t="s">
        <v>35</v>
      </c>
      <c r="IQA51" s="342" t="s">
        <v>35</v>
      </c>
      <c r="IQB51" s="342" t="s">
        <v>35</v>
      </c>
      <c r="IQC51" s="342" t="s">
        <v>35</v>
      </c>
      <c r="IQD51" s="342" t="s">
        <v>35</v>
      </c>
      <c r="IQE51" s="342" t="s">
        <v>35</v>
      </c>
      <c r="IQF51" s="342" t="s">
        <v>35</v>
      </c>
      <c r="IQG51" s="342" t="s">
        <v>35</v>
      </c>
      <c r="IQH51" s="342" t="s">
        <v>35</v>
      </c>
      <c r="IQI51" s="342" t="s">
        <v>35</v>
      </c>
      <c r="IQJ51" s="342" t="s">
        <v>35</v>
      </c>
      <c r="IQK51" s="342" t="s">
        <v>35</v>
      </c>
      <c r="IQL51" s="342" t="s">
        <v>35</v>
      </c>
      <c r="IQM51" s="342" t="s">
        <v>35</v>
      </c>
      <c r="IQN51" s="342" t="s">
        <v>35</v>
      </c>
      <c r="IQO51" s="342" t="s">
        <v>35</v>
      </c>
      <c r="IQP51" s="342" t="s">
        <v>35</v>
      </c>
      <c r="IQQ51" s="342" t="s">
        <v>35</v>
      </c>
      <c r="IQR51" s="342" t="s">
        <v>35</v>
      </c>
      <c r="IQS51" s="342" t="s">
        <v>35</v>
      </c>
      <c r="IQT51" s="342" t="s">
        <v>35</v>
      </c>
      <c r="IQU51" s="342" t="s">
        <v>35</v>
      </c>
      <c r="IQV51" s="342" t="s">
        <v>35</v>
      </c>
      <c r="IQW51" s="342" t="s">
        <v>35</v>
      </c>
      <c r="IQX51" s="342" t="s">
        <v>35</v>
      </c>
      <c r="IQY51" s="342" t="s">
        <v>35</v>
      </c>
      <c r="IQZ51" s="342" t="s">
        <v>35</v>
      </c>
      <c r="IRA51" s="342" t="s">
        <v>35</v>
      </c>
      <c r="IRB51" s="342" t="s">
        <v>35</v>
      </c>
      <c r="IRC51" s="342" t="s">
        <v>35</v>
      </c>
      <c r="IRD51" s="342" t="s">
        <v>35</v>
      </c>
      <c r="IRE51" s="342" t="s">
        <v>35</v>
      </c>
      <c r="IRF51" s="342" t="s">
        <v>35</v>
      </c>
      <c r="IRG51" s="342" t="s">
        <v>35</v>
      </c>
      <c r="IRH51" s="342" t="s">
        <v>35</v>
      </c>
      <c r="IRI51" s="342" t="s">
        <v>35</v>
      </c>
      <c r="IRJ51" s="342" t="s">
        <v>35</v>
      </c>
      <c r="IRK51" s="342" t="s">
        <v>35</v>
      </c>
      <c r="IRL51" s="342" t="s">
        <v>35</v>
      </c>
      <c r="IRM51" s="342" t="s">
        <v>35</v>
      </c>
      <c r="IRN51" s="342" t="s">
        <v>35</v>
      </c>
      <c r="IRO51" s="342" t="s">
        <v>35</v>
      </c>
      <c r="IRP51" s="342" t="s">
        <v>35</v>
      </c>
      <c r="IRQ51" s="342" t="s">
        <v>35</v>
      </c>
      <c r="IRR51" s="342" t="s">
        <v>35</v>
      </c>
      <c r="IRS51" s="342" t="s">
        <v>35</v>
      </c>
      <c r="IRT51" s="342" t="s">
        <v>35</v>
      </c>
      <c r="IRU51" s="342" t="s">
        <v>35</v>
      </c>
      <c r="IRV51" s="342" t="s">
        <v>35</v>
      </c>
      <c r="IRW51" s="342" t="s">
        <v>35</v>
      </c>
      <c r="IRX51" s="342" t="s">
        <v>35</v>
      </c>
      <c r="IRY51" s="342" t="s">
        <v>35</v>
      </c>
      <c r="IRZ51" s="342" t="s">
        <v>35</v>
      </c>
      <c r="ISA51" s="342" t="s">
        <v>35</v>
      </c>
      <c r="ISB51" s="342" t="s">
        <v>35</v>
      </c>
      <c r="ISC51" s="342" t="s">
        <v>35</v>
      </c>
      <c r="ISD51" s="342" t="s">
        <v>35</v>
      </c>
      <c r="ISE51" s="342" t="s">
        <v>35</v>
      </c>
      <c r="ISF51" s="342" t="s">
        <v>35</v>
      </c>
      <c r="ISG51" s="342" t="s">
        <v>35</v>
      </c>
      <c r="ISH51" s="342" t="s">
        <v>35</v>
      </c>
      <c r="ISI51" s="342" t="s">
        <v>35</v>
      </c>
      <c r="ISJ51" s="342" t="s">
        <v>35</v>
      </c>
      <c r="ISK51" s="342" t="s">
        <v>35</v>
      </c>
      <c r="ISL51" s="342" t="s">
        <v>35</v>
      </c>
      <c r="ISM51" s="342" t="s">
        <v>35</v>
      </c>
      <c r="ISN51" s="342" t="s">
        <v>35</v>
      </c>
      <c r="ISO51" s="342" t="s">
        <v>35</v>
      </c>
      <c r="ISP51" s="342" t="s">
        <v>35</v>
      </c>
      <c r="ISQ51" s="342" t="s">
        <v>35</v>
      </c>
      <c r="ISR51" s="342" t="s">
        <v>35</v>
      </c>
      <c r="ISS51" s="342" t="s">
        <v>35</v>
      </c>
      <c r="IST51" s="342" t="s">
        <v>35</v>
      </c>
      <c r="ISU51" s="342" t="s">
        <v>35</v>
      </c>
      <c r="ISV51" s="342" t="s">
        <v>35</v>
      </c>
      <c r="ISW51" s="342" t="s">
        <v>35</v>
      </c>
      <c r="ISX51" s="342" t="s">
        <v>35</v>
      </c>
      <c r="ISY51" s="342" t="s">
        <v>35</v>
      </c>
      <c r="ISZ51" s="342" t="s">
        <v>35</v>
      </c>
      <c r="ITA51" s="342" t="s">
        <v>35</v>
      </c>
      <c r="ITB51" s="342" t="s">
        <v>35</v>
      </c>
      <c r="ITC51" s="342" t="s">
        <v>35</v>
      </c>
      <c r="ITD51" s="342" t="s">
        <v>35</v>
      </c>
      <c r="ITE51" s="342" t="s">
        <v>35</v>
      </c>
      <c r="ITF51" s="342" t="s">
        <v>35</v>
      </c>
      <c r="ITG51" s="342" t="s">
        <v>35</v>
      </c>
      <c r="ITH51" s="342" t="s">
        <v>35</v>
      </c>
      <c r="ITI51" s="342" t="s">
        <v>35</v>
      </c>
      <c r="ITJ51" s="342" t="s">
        <v>35</v>
      </c>
      <c r="ITK51" s="342" t="s">
        <v>35</v>
      </c>
      <c r="ITL51" s="342" t="s">
        <v>35</v>
      </c>
      <c r="ITM51" s="342" t="s">
        <v>35</v>
      </c>
      <c r="ITN51" s="342" t="s">
        <v>35</v>
      </c>
      <c r="ITO51" s="342" t="s">
        <v>35</v>
      </c>
      <c r="ITP51" s="342" t="s">
        <v>35</v>
      </c>
      <c r="ITQ51" s="342" t="s">
        <v>35</v>
      </c>
      <c r="ITR51" s="342" t="s">
        <v>35</v>
      </c>
      <c r="ITS51" s="342" t="s">
        <v>35</v>
      </c>
      <c r="ITT51" s="342" t="s">
        <v>35</v>
      </c>
      <c r="ITU51" s="342" t="s">
        <v>35</v>
      </c>
      <c r="ITV51" s="342" t="s">
        <v>35</v>
      </c>
      <c r="ITW51" s="342" t="s">
        <v>35</v>
      </c>
      <c r="ITX51" s="342" t="s">
        <v>35</v>
      </c>
      <c r="ITY51" s="342" t="s">
        <v>35</v>
      </c>
      <c r="ITZ51" s="342" t="s">
        <v>35</v>
      </c>
      <c r="IUA51" s="342" t="s">
        <v>35</v>
      </c>
      <c r="IUB51" s="342" t="s">
        <v>35</v>
      </c>
      <c r="IUC51" s="342" t="s">
        <v>35</v>
      </c>
      <c r="IUD51" s="342" t="s">
        <v>35</v>
      </c>
      <c r="IUE51" s="342" t="s">
        <v>35</v>
      </c>
      <c r="IUF51" s="342" t="s">
        <v>35</v>
      </c>
      <c r="IUG51" s="342" t="s">
        <v>35</v>
      </c>
      <c r="IUH51" s="342" t="s">
        <v>35</v>
      </c>
      <c r="IUI51" s="342" t="s">
        <v>35</v>
      </c>
      <c r="IUJ51" s="342" t="s">
        <v>35</v>
      </c>
      <c r="IUK51" s="342" t="s">
        <v>35</v>
      </c>
      <c r="IUL51" s="342" t="s">
        <v>35</v>
      </c>
      <c r="IUM51" s="342" t="s">
        <v>35</v>
      </c>
      <c r="IUN51" s="342" t="s">
        <v>35</v>
      </c>
      <c r="IUO51" s="342" t="s">
        <v>35</v>
      </c>
      <c r="IUP51" s="342" t="s">
        <v>35</v>
      </c>
      <c r="IUQ51" s="342" t="s">
        <v>35</v>
      </c>
      <c r="IUR51" s="342" t="s">
        <v>35</v>
      </c>
      <c r="IUS51" s="342" t="s">
        <v>35</v>
      </c>
      <c r="IUT51" s="342" t="s">
        <v>35</v>
      </c>
      <c r="IUU51" s="342" t="s">
        <v>35</v>
      </c>
      <c r="IUV51" s="342" t="s">
        <v>35</v>
      </c>
      <c r="IUW51" s="342" t="s">
        <v>35</v>
      </c>
      <c r="IUX51" s="342" t="s">
        <v>35</v>
      </c>
      <c r="IUY51" s="342" t="s">
        <v>35</v>
      </c>
      <c r="IUZ51" s="342" t="s">
        <v>35</v>
      </c>
      <c r="IVA51" s="342" t="s">
        <v>35</v>
      </c>
      <c r="IVB51" s="342" t="s">
        <v>35</v>
      </c>
      <c r="IVC51" s="342" t="s">
        <v>35</v>
      </c>
      <c r="IVD51" s="342" t="s">
        <v>35</v>
      </c>
      <c r="IVE51" s="342" t="s">
        <v>35</v>
      </c>
      <c r="IVF51" s="342" t="s">
        <v>35</v>
      </c>
      <c r="IVG51" s="342" t="s">
        <v>35</v>
      </c>
      <c r="IVH51" s="342" t="s">
        <v>35</v>
      </c>
      <c r="IVI51" s="342" t="s">
        <v>35</v>
      </c>
      <c r="IVJ51" s="342" t="s">
        <v>35</v>
      </c>
      <c r="IVK51" s="342" t="s">
        <v>35</v>
      </c>
      <c r="IVL51" s="342" t="s">
        <v>35</v>
      </c>
      <c r="IVM51" s="342" t="s">
        <v>35</v>
      </c>
      <c r="IVN51" s="342" t="s">
        <v>35</v>
      </c>
      <c r="IVO51" s="342" t="s">
        <v>35</v>
      </c>
      <c r="IVP51" s="342" t="s">
        <v>35</v>
      </c>
      <c r="IVQ51" s="342" t="s">
        <v>35</v>
      </c>
      <c r="IVR51" s="342" t="s">
        <v>35</v>
      </c>
      <c r="IVS51" s="342" t="s">
        <v>35</v>
      </c>
      <c r="IVT51" s="342" t="s">
        <v>35</v>
      </c>
      <c r="IVU51" s="342" t="s">
        <v>35</v>
      </c>
      <c r="IVV51" s="342" t="s">
        <v>35</v>
      </c>
      <c r="IVW51" s="342" t="s">
        <v>35</v>
      </c>
      <c r="IVX51" s="342" t="s">
        <v>35</v>
      </c>
      <c r="IVY51" s="342" t="s">
        <v>35</v>
      </c>
      <c r="IVZ51" s="342" t="s">
        <v>35</v>
      </c>
      <c r="IWA51" s="342" t="s">
        <v>35</v>
      </c>
      <c r="IWB51" s="342" t="s">
        <v>35</v>
      </c>
      <c r="IWC51" s="342" t="s">
        <v>35</v>
      </c>
      <c r="IWD51" s="342" t="s">
        <v>35</v>
      </c>
      <c r="IWE51" s="342" t="s">
        <v>35</v>
      </c>
      <c r="IWF51" s="342" t="s">
        <v>35</v>
      </c>
      <c r="IWG51" s="342" t="s">
        <v>35</v>
      </c>
      <c r="IWH51" s="342" t="s">
        <v>35</v>
      </c>
      <c r="IWI51" s="342" t="s">
        <v>35</v>
      </c>
      <c r="IWJ51" s="342" t="s">
        <v>35</v>
      </c>
      <c r="IWK51" s="342" t="s">
        <v>35</v>
      </c>
      <c r="IWL51" s="342" t="s">
        <v>35</v>
      </c>
      <c r="IWM51" s="342" t="s">
        <v>35</v>
      </c>
      <c r="IWN51" s="342" t="s">
        <v>35</v>
      </c>
      <c r="IWO51" s="342" t="s">
        <v>35</v>
      </c>
      <c r="IWP51" s="342" t="s">
        <v>35</v>
      </c>
      <c r="IWQ51" s="342" t="s">
        <v>35</v>
      </c>
      <c r="IWR51" s="342" t="s">
        <v>35</v>
      </c>
      <c r="IWS51" s="342" t="s">
        <v>35</v>
      </c>
      <c r="IWT51" s="342" t="s">
        <v>35</v>
      </c>
      <c r="IWU51" s="342" t="s">
        <v>35</v>
      </c>
      <c r="IWV51" s="342" t="s">
        <v>35</v>
      </c>
      <c r="IWW51" s="342" t="s">
        <v>35</v>
      </c>
      <c r="IWX51" s="342" t="s">
        <v>35</v>
      </c>
      <c r="IWY51" s="342" t="s">
        <v>35</v>
      </c>
      <c r="IWZ51" s="342" t="s">
        <v>35</v>
      </c>
      <c r="IXA51" s="342" t="s">
        <v>35</v>
      </c>
      <c r="IXB51" s="342" t="s">
        <v>35</v>
      </c>
      <c r="IXC51" s="342" t="s">
        <v>35</v>
      </c>
      <c r="IXD51" s="342" t="s">
        <v>35</v>
      </c>
      <c r="IXE51" s="342" t="s">
        <v>35</v>
      </c>
      <c r="IXF51" s="342" t="s">
        <v>35</v>
      </c>
      <c r="IXG51" s="342" t="s">
        <v>35</v>
      </c>
      <c r="IXH51" s="342" t="s">
        <v>35</v>
      </c>
      <c r="IXI51" s="342" t="s">
        <v>35</v>
      </c>
      <c r="IXJ51" s="342" t="s">
        <v>35</v>
      </c>
      <c r="IXK51" s="342" t="s">
        <v>35</v>
      </c>
      <c r="IXL51" s="342" t="s">
        <v>35</v>
      </c>
      <c r="IXM51" s="342" t="s">
        <v>35</v>
      </c>
      <c r="IXN51" s="342" t="s">
        <v>35</v>
      </c>
      <c r="IXO51" s="342" t="s">
        <v>35</v>
      </c>
      <c r="IXP51" s="342" t="s">
        <v>35</v>
      </c>
      <c r="IXQ51" s="342" t="s">
        <v>35</v>
      </c>
      <c r="IXR51" s="342" t="s">
        <v>35</v>
      </c>
      <c r="IXS51" s="342" t="s">
        <v>35</v>
      </c>
      <c r="IXT51" s="342" t="s">
        <v>35</v>
      </c>
      <c r="IXU51" s="342" t="s">
        <v>35</v>
      </c>
      <c r="IXV51" s="342" t="s">
        <v>35</v>
      </c>
      <c r="IXW51" s="342" t="s">
        <v>35</v>
      </c>
      <c r="IXX51" s="342" t="s">
        <v>35</v>
      </c>
      <c r="IXY51" s="342" t="s">
        <v>35</v>
      </c>
      <c r="IXZ51" s="342" t="s">
        <v>35</v>
      </c>
      <c r="IYA51" s="342" t="s">
        <v>35</v>
      </c>
      <c r="IYB51" s="342" t="s">
        <v>35</v>
      </c>
      <c r="IYC51" s="342" t="s">
        <v>35</v>
      </c>
      <c r="IYD51" s="342" t="s">
        <v>35</v>
      </c>
      <c r="IYE51" s="342" t="s">
        <v>35</v>
      </c>
      <c r="IYF51" s="342" t="s">
        <v>35</v>
      </c>
      <c r="IYG51" s="342" t="s">
        <v>35</v>
      </c>
      <c r="IYH51" s="342" t="s">
        <v>35</v>
      </c>
      <c r="IYI51" s="342" t="s">
        <v>35</v>
      </c>
      <c r="IYJ51" s="342" t="s">
        <v>35</v>
      </c>
      <c r="IYK51" s="342" t="s">
        <v>35</v>
      </c>
      <c r="IYL51" s="342" t="s">
        <v>35</v>
      </c>
      <c r="IYM51" s="342" t="s">
        <v>35</v>
      </c>
      <c r="IYN51" s="342" t="s">
        <v>35</v>
      </c>
      <c r="IYO51" s="342" t="s">
        <v>35</v>
      </c>
      <c r="IYP51" s="342" t="s">
        <v>35</v>
      </c>
      <c r="IYQ51" s="342" t="s">
        <v>35</v>
      </c>
      <c r="IYR51" s="342" t="s">
        <v>35</v>
      </c>
      <c r="IYS51" s="342" t="s">
        <v>35</v>
      </c>
      <c r="IYT51" s="342" t="s">
        <v>35</v>
      </c>
      <c r="IYU51" s="342" t="s">
        <v>35</v>
      </c>
      <c r="IYV51" s="342" t="s">
        <v>35</v>
      </c>
      <c r="IYW51" s="342" t="s">
        <v>35</v>
      </c>
      <c r="IYX51" s="342" t="s">
        <v>35</v>
      </c>
      <c r="IYY51" s="342" t="s">
        <v>35</v>
      </c>
      <c r="IYZ51" s="342" t="s">
        <v>35</v>
      </c>
      <c r="IZA51" s="342" t="s">
        <v>35</v>
      </c>
      <c r="IZB51" s="342" t="s">
        <v>35</v>
      </c>
      <c r="IZC51" s="342" t="s">
        <v>35</v>
      </c>
      <c r="IZD51" s="342" t="s">
        <v>35</v>
      </c>
      <c r="IZE51" s="342" t="s">
        <v>35</v>
      </c>
      <c r="IZF51" s="342" t="s">
        <v>35</v>
      </c>
      <c r="IZG51" s="342" t="s">
        <v>35</v>
      </c>
      <c r="IZH51" s="342" t="s">
        <v>35</v>
      </c>
      <c r="IZI51" s="342" t="s">
        <v>35</v>
      </c>
      <c r="IZJ51" s="342" t="s">
        <v>35</v>
      </c>
      <c r="IZK51" s="342" t="s">
        <v>35</v>
      </c>
      <c r="IZL51" s="342" t="s">
        <v>35</v>
      </c>
      <c r="IZM51" s="342" t="s">
        <v>35</v>
      </c>
      <c r="IZN51" s="342" t="s">
        <v>35</v>
      </c>
      <c r="IZO51" s="342" t="s">
        <v>35</v>
      </c>
      <c r="IZP51" s="342" t="s">
        <v>35</v>
      </c>
      <c r="IZQ51" s="342" t="s">
        <v>35</v>
      </c>
      <c r="IZR51" s="342" t="s">
        <v>35</v>
      </c>
      <c r="IZS51" s="342" t="s">
        <v>35</v>
      </c>
      <c r="IZT51" s="342" t="s">
        <v>35</v>
      </c>
      <c r="IZU51" s="342" t="s">
        <v>35</v>
      </c>
      <c r="IZV51" s="342" t="s">
        <v>35</v>
      </c>
      <c r="IZW51" s="342" t="s">
        <v>35</v>
      </c>
      <c r="IZX51" s="342" t="s">
        <v>35</v>
      </c>
      <c r="IZY51" s="342" t="s">
        <v>35</v>
      </c>
      <c r="IZZ51" s="342" t="s">
        <v>35</v>
      </c>
      <c r="JAA51" s="342" t="s">
        <v>35</v>
      </c>
      <c r="JAB51" s="342" t="s">
        <v>35</v>
      </c>
      <c r="JAC51" s="342" t="s">
        <v>35</v>
      </c>
      <c r="JAD51" s="342" t="s">
        <v>35</v>
      </c>
      <c r="JAE51" s="342" t="s">
        <v>35</v>
      </c>
      <c r="JAF51" s="342" t="s">
        <v>35</v>
      </c>
      <c r="JAG51" s="342" t="s">
        <v>35</v>
      </c>
      <c r="JAH51" s="342" t="s">
        <v>35</v>
      </c>
      <c r="JAI51" s="342" t="s">
        <v>35</v>
      </c>
      <c r="JAJ51" s="342" t="s">
        <v>35</v>
      </c>
      <c r="JAK51" s="342" t="s">
        <v>35</v>
      </c>
      <c r="JAL51" s="342" t="s">
        <v>35</v>
      </c>
      <c r="JAM51" s="342" t="s">
        <v>35</v>
      </c>
      <c r="JAN51" s="342" t="s">
        <v>35</v>
      </c>
      <c r="JAO51" s="342" t="s">
        <v>35</v>
      </c>
      <c r="JAP51" s="342" t="s">
        <v>35</v>
      </c>
      <c r="JAQ51" s="342" t="s">
        <v>35</v>
      </c>
      <c r="JAR51" s="342" t="s">
        <v>35</v>
      </c>
      <c r="JAS51" s="342" t="s">
        <v>35</v>
      </c>
      <c r="JAT51" s="342" t="s">
        <v>35</v>
      </c>
      <c r="JAU51" s="342" t="s">
        <v>35</v>
      </c>
      <c r="JAV51" s="342" t="s">
        <v>35</v>
      </c>
      <c r="JAW51" s="342" t="s">
        <v>35</v>
      </c>
      <c r="JAX51" s="342" t="s">
        <v>35</v>
      </c>
      <c r="JAY51" s="342" t="s">
        <v>35</v>
      </c>
      <c r="JAZ51" s="342" t="s">
        <v>35</v>
      </c>
      <c r="JBA51" s="342" t="s">
        <v>35</v>
      </c>
      <c r="JBB51" s="342" t="s">
        <v>35</v>
      </c>
      <c r="JBC51" s="342" t="s">
        <v>35</v>
      </c>
      <c r="JBD51" s="342" t="s">
        <v>35</v>
      </c>
      <c r="JBE51" s="342" t="s">
        <v>35</v>
      </c>
      <c r="JBF51" s="342" t="s">
        <v>35</v>
      </c>
      <c r="JBG51" s="342" t="s">
        <v>35</v>
      </c>
      <c r="JBH51" s="342" t="s">
        <v>35</v>
      </c>
      <c r="JBI51" s="342" t="s">
        <v>35</v>
      </c>
      <c r="JBJ51" s="342" t="s">
        <v>35</v>
      </c>
      <c r="JBK51" s="342" t="s">
        <v>35</v>
      </c>
      <c r="JBL51" s="342" t="s">
        <v>35</v>
      </c>
      <c r="JBM51" s="342" t="s">
        <v>35</v>
      </c>
      <c r="JBN51" s="342" t="s">
        <v>35</v>
      </c>
      <c r="JBO51" s="342" t="s">
        <v>35</v>
      </c>
      <c r="JBP51" s="342" t="s">
        <v>35</v>
      </c>
      <c r="JBQ51" s="342" t="s">
        <v>35</v>
      </c>
      <c r="JBR51" s="342" t="s">
        <v>35</v>
      </c>
      <c r="JBS51" s="342" t="s">
        <v>35</v>
      </c>
      <c r="JBT51" s="342" t="s">
        <v>35</v>
      </c>
      <c r="JBU51" s="342" t="s">
        <v>35</v>
      </c>
      <c r="JBV51" s="342" t="s">
        <v>35</v>
      </c>
      <c r="JBW51" s="342" t="s">
        <v>35</v>
      </c>
      <c r="JBX51" s="342" t="s">
        <v>35</v>
      </c>
      <c r="JBY51" s="342" t="s">
        <v>35</v>
      </c>
      <c r="JBZ51" s="342" t="s">
        <v>35</v>
      </c>
      <c r="JCA51" s="342" t="s">
        <v>35</v>
      </c>
      <c r="JCB51" s="342" t="s">
        <v>35</v>
      </c>
      <c r="JCC51" s="342" t="s">
        <v>35</v>
      </c>
      <c r="JCD51" s="342" t="s">
        <v>35</v>
      </c>
      <c r="JCE51" s="342" t="s">
        <v>35</v>
      </c>
      <c r="JCF51" s="342" t="s">
        <v>35</v>
      </c>
      <c r="JCG51" s="342" t="s">
        <v>35</v>
      </c>
      <c r="JCH51" s="342" t="s">
        <v>35</v>
      </c>
      <c r="JCI51" s="342" t="s">
        <v>35</v>
      </c>
      <c r="JCJ51" s="342" t="s">
        <v>35</v>
      </c>
      <c r="JCK51" s="342" t="s">
        <v>35</v>
      </c>
      <c r="JCL51" s="342" t="s">
        <v>35</v>
      </c>
      <c r="JCM51" s="342" t="s">
        <v>35</v>
      </c>
      <c r="JCN51" s="342" t="s">
        <v>35</v>
      </c>
      <c r="JCO51" s="342" t="s">
        <v>35</v>
      </c>
      <c r="JCP51" s="342" t="s">
        <v>35</v>
      </c>
      <c r="JCQ51" s="342" t="s">
        <v>35</v>
      </c>
      <c r="JCR51" s="342" t="s">
        <v>35</v>
      </c>
      <c r="JCS51" s="342" t="s">
        <v>35</v>
      </c>
      <c r="JCT51" s="342" t="s">
        <v>35</v>
      </c>
      <c r="JCU51" s="342" t="s">
        <v>35</v>
      </c>
      <c r="JCV51" s="342" t="s">
        <v>35</v>
      </c>
      <c r="JCW51" s="342" t="s">
        <v>35</v>
      </c>
      <c r="JCX51" s="342" t="s">
        <v>35</v>
      </c>
      <c r="JCY51" s="342" t="s">
        <v>35</v>
      </c>
      <c r="JCZ51" s="342" t="s">
        <v>35</v>
      </c>
      <c r="JDA51" s="342" t="s">
        <v>35</v>
      </c>
      <c r="JDB51" s="342" t="s">
        <v>35</v>
      </c>
      <c r="JDC51" s="342" t="s">
        <v>35</v>
      </c>
      <c r="JDD51" s="342" t="s">
        <v>35</v>
      </c>
      <c r="JDE51" s="342" t="s">
        <v>35</v>
      </c>
      <c r="JDF51" s="342" t="s">
        <v>35</v>
      </c>
      <c r="JDG51" s="342" t="s">
        <v>35</v>
      </c>
      <c r="JDH51" s="342" t="s">
        <v>35</v>
      </c>
      <c r="JDI51" s="342" t="s">
        <v>35</v>
      </c>
      <c r="JDJ51" s="342" t="s">
        <v>35</v>
      </c>
      <c r="JDK51" s="342" t="s">
        <v>35</v>
      </c>
      <c r="JDL51" s="342" t="s">
        <v>35</v>
      </c>
      <c r="JDM51" s="342" t="s">
        <v>35</v>
      </c>
      <c r="JDN51" s="342" t="s">
        <v>35</v>
      </c>
      <c r="JDO51" s="342" t="s">
        <v>35</v>
      </c>
      <c r="JDP51" s="342" t="s">
        <v>35</v>
      </c>
      <c r="JDQ51" s="342" t="s">
        <v>35</v>
      </c>
      <c r="JDR51" s="342" t="s">
        <v>35</v>
      </c>
      <c r="JDS51" s="342" t="s">
        <v>35</v>
      </c>
      <c r="JDT51" s="342" t="s">
        <v>35</v>
      </c>
      <c r="JDU51" s="342" t="s">
        <v>35</v>
      </c>
      <c r="JDV51" s="342" t="s">
        <v>35</v>
      </c>
      <c r="JDW51" s="342" t="s">
        <v>35</v>
      </c>
      <c r="JDX51" s="342" t="s">
        <v>35</v>
      </c>
      <c r="JDY51" s="342" t="s">
        <v>35</v>
      </c>
      <c r="JDZ51" s="342" t="s">
        <v>35</v>
      </c>
      <c r="JEA51" s="342" t="s">
        <v>35</v>
      </c>
      <c r="JEB51" s="342" t="s">
        <v>35</v>
      </c>
      <c r="JEC51" s="342" t="s">
        <v>35</v>
      </c>
      <c r="JED51" s="342" t="s">
        <v>35</v>
      </c>
      <c r="JEE51" s="342" t="s">
        <v>35</v>
      </c>
      <c r="JEF51" s="342" t="s">
        <v>35</v>
      </c>
      <c r="JEG51" s="342" t="s">
        <v>35</v>
      </c>
      <c r="JEH51" s="342" t="s">
        <v>35</v>
      </c>
      <c r="JEI51" s="342" t="s">
        <v>35</v>
      </c>
      <c r="JEJ51" s="342" t="s">
        <v>35</v>
      </c>
      <c r="JEK51" s="342" t="s">
        <v>35</v>
      </c>
      <c r="JEL51" s="342" t="s">
        <v>35</v>
      </c>
      <c r="JEM51" s="342" t="s">
        <v>35</v>
      </c>
      <c r="JEN51" s="342" t="s">
        <v>35</v>
      </c>
      <c r="JEO51" s="342" t="s">
        <v>35</v>
      </c>
      <c r="JEP51" s="342" t="s">
        <v>35</v>
      </c>
      <c r="JEQ51" s="342" t="s">
        <v>35</v>
      </c>
      <c r="JER51" s="342" t="s">
        <v>35</v>
      </c>
      <c r="JES51" s="342" t="s">
        <v>35</v>
      </c>
      <c r="JET51" s="342" t="s">
        <v>35</v>
      </c>
      <c r="JEU51" s="342" t="s">
        <v>35</v>
      </c>
      <c r="JEV51" s="342" t="s">
        <v>35</v>
      </c>
      <c r="JEW51" s="342" t="s">
        <v>35</v>
      </c>
      <c r="JEX51" s="342" t="s">
        <v>35</v>
      </c>
      <c r="JEY51" s="342" t="s">
        <v>35</v>
      </c>
      <c r="JEZ51" s="342" t="s">
        <v>35</v>
      </c>
      <c r="JFA51" s="342" t="s">
        <v>35</v>
      </c>
      <c r="JFB51" s="342" t="s">
        <v>35</v>
      </c>
      <c r="JFC51" s="342" t="s">
        <v>35</v>
      </c>
      <c r="JFD51" s="342" t="s">
        <v>35</v>
      </c>
      <c r="JFE51" s="342" t="s">
        <v>35</v>
      </c>
      <c r="JFF51" s="342" t="s">
        <v>35</v>
      </c>
      <c r="JFG51" s="342" t="s">
        <v>35</v>
      </c>
      <c r="JFH51" s="342" t="s">
        <v>35</v>
      </c>
      <c r="JFI51" s="342" t="s">
        <v>35</v>
      </c>
      <c r="JFJ51" s="342" t="s">
        <v>35</v>
      </c>
      <c r="JFK51" s="342" t="s">
        <v>35</v>
      </c>
      <c r="JFL51" s="342" t="s">
        <v>35</v>
      </c>
      <c r="JFM51" s="342" t="s">
        <v>35</v>
      </c>
      <c r="JFN51" s="342" t="s">
        <v>35</v>
      </c>
      <c r="JFO51" s="342" t="s">
        <v>35</v>
      </c>
      <c r="JFP51" s="342" t="s">
        <v>35</v>
      </c>
      <c r="JFQ51" s="342" t="s">
        <v>35</v>
      </c>
      <c r="JFR51" s="342" t="s">
        <v>35</v>
      </c>
      <c r="JFS51" s="342" t="s">
        <v>35</v>
      </c>
      <c r="JFT51" s="342" t="s">
        <v>35</v>
      </c>
      <c r="JFU51" s="342" t="s">
        <v>35</v>
      </c>
      <c r="JFV51" s="342" t="s">
        <v>35</v>
      </c>
      <c r="JFW51" s="342" t="s">
        <v>35</v>
      </c>
      <c r="JFX51" s="342" t="s">
        <v>35</v>
      </c>
      <c r="JFY51" s="342" t="s">
        <v>35</v>
      </c>
      <c r="JFZ51" s="342" t="s">
        <v>35</v>
      </c>
      <c r="JGA51" s="342" t="s">
        <v>35</v>
      </c>
      <c r="JGB51" s="342" t="s">
        <v>35</v>
      </c>
      <c r="JGC51" s="342" t="s">
        <v>35</v>
      </c>
      <c r="JGD51" s="342" t="s">
        <v>35</v>
      </c>
      <c r="JGE51" s="342" t="s">
        <v>35</v>
      </c>
      <c r="JGF51" s="342" t="s">
        <v>35</v>
      </c>
      <c r="JGG51" s="342" t="s">
        <v>35</v>
      </c>
      <c r="JGH51" s="342" t="s">
        <v>35</v>
      </c>
      <c r="JGI51" s="342" t="s">
        <v>35</v>
      </c>
      <c r="JGJ51" s="342" t="s">
        <v>35</v>
      </c>
      <c r="JGK51" s="342" t="s">
        <v>35</v>
      </c>
      <c r="JGL51" s="342" t="s">
        <v>35</v>
      </c>
      <c r="JGM51" s="342" t="s">
        <v>35</v>
      </c>
      <c r="JGN51" s="342" t="s">
        <v>35</v>
      </c>
      <c r="JGO51" s="342" t="s">
        <v>35</v>
      </c>
      <c r="JGP51" s="342" t="s">
        <v>35</v>
      </c>
      <c r="JGQ51" s="342" t="s">
        <v>35</v>
      </c>
      <c r="JGR51" s="342" t="s">
        <v>35</v>
      </c>
      <c r="JGS51" s="342" t="s">
        <v>35</v>
      </c>
      <c r="JGT51" s="342" t="s">
        <v>35</v>
      </c>
      <c r="JGU51" s="342" t="s">
        <v>35</v>
      </c>
      <c r="JGV51" s="342" t="s">
        <v>35</v>
      </c>
      <c r="JGW51" s="342" t="s">
        <v>35</v>
      </c>
      <c r="JGX51" s="342" t="s">
        <v>35</v>
      </c>
      <c r="JGY51" s="342" t="s">
        <v>35</v>
      </c>
      <c r="JGZ51" s="342" t="s">
        <v>35</v>
      </c>
      <c r="JHA51" s="342" t="s">
        <v>35</v>
      </c>
      <c r="JHB51" s="342" t="s">
        <v>35</v>
      </c>
      <c r="JHC51" s="342" t="s">
        <v>35</v>
      </c>
      <c r="JHD51" s="342" t="s">
        <v>35</v>
      </c>
      <c r="JHE51" s="342" t="s">
        <v>35</v>
      </c>
      <c r="JHF51" s="342" t="s">
        <v>35</v>
      </c>
      <c r="JHG51" s="342" t="s">
        <v>35</v>
      </c>
      <c r="JHH51" s="342" t="s">
        <v>35</v>
      </c>
      <c r="JHI51" s="342" t="s">
        <v>35</v>
      </c>
      <c r="JHJ51" s="342" t="s">
        <v>35</v>
      </c>
      <c r="JHK51" s="342" t="s">
        <v>35</v>
      </c>
      <c r="JHL51" s="342" t="s">
        <v>35</v>
      </c>
      <c r="JHM51" s="342" t="s">
        <v>35</v>
      </c>
      <c r="JHN51" s="342" t="s">
        <v>35</v>
      </c>
      <c r="JHO51" s="342" t="s">
        <v>35</v>
      </c>
      <c r="JHP51" s="342" t="s">
        <v>35</v>
      </c>
      <c r="JHQ51" s="342" t="s">
        <v>35</v>
      </c>
      <c r="JHR51" s="342" t="s">
        <v>35</v>
      </c>
      <c r="JHS51" s="342" t="s">
        <v>35</v>
      </c>
      <c r="JHT51" s="342" t="s">
        <v>35</v>
      </c>
      <c r="JHU51" s="342" t="s">
        <v>35</v>
      </c>
      <c r="JHV51" s="342" t="s">
        <v>35</v>
      </c>
      <c r="JHW51" s="342" t="s">
        <v>35</v>
      </c>
      <c r="JHX51" s="342" t="s">
        <v>35</v>
      </c>
      <c r="JHY51" s="342" t="s">
        <v>35</v>
      </c>
      <c r="JHZ51" s="342" t="s">
        <v>35</v>
      </c>
      <c r="JIA51" s="342" t="s">
        <v>35</v>
      </c>
      <c r="JIB51" s="342" t="s">
        <v>35</v>
      </c>
      <c r="JIC51" s="342" t="s">
        <v>35</v>
      </c>
      <c r="JID51" s="342" t="s">
        <v>35</v>
      </c>
      <c r="JIE51" s="342" t="s">
        <v>35</v>
      </c>
      <c r="JIF51" s="342" t="s">
        <v>35</v>
      </c>
      <c r="JIG51" s="342" t="s">
        <v>35</v>
      </c>
      <c r="JIH51" s="342" t="s">
        <v>35</v>
      </c>
      <c r="JII51" s="342" t="s">
        <v>35</v>
      </c>
      <c r="JIJ51" s="342" t="s">
        <v>35</v>
      </c>
      <c r="JIK51" s="342" t="s">
        <v>35</v>
      </c>
      <c r="JIL51" s="342" t="s">
        <v>35</v>
      </c>
      <c r="JIM51" s="342" t="s">
        <v>35</v>
      </c>
      <c r="JIN51" s="342" t="s">
        <v>35</v>
      </c>
      <c r="JIO51" s="342" t="s">
        <v>35</v>
      </c>
      <c r="JIP51" s="342" t="s">
        <v>35</v>
      </c>
      <c r="JIQ51" s="342" t="s">
        <v>35</v>
      </c>
      <c r="JIR51" s="342" t="s">
        <v>35</v>
      </c>
      <c r="JIS51" s="342" t="s">
        <v>35</v>
      </c>
      <c r="JIT51" s="342" t="s">
        <v>35</v>
      </c>
      <c r="JIU51" s="342" t="s">
        <v>35</v>
      </c>
      <c r="JIV51" s="342" t="s">
        <v>35</v>
      </c>
      <c r="JIW51" s="342" t="s">
        <v>35</v>
      </c>
      <c r="JIX51" s="342" t="s">
        <v>35</v>
      </c>
      <c r="JIY51" s="342" t="s">
        <v>35</v>
      </c>
      <c r="JIZ51" s="342" t="s">
        <v>35</v>
      </c>
      <c r="JJA51" s="342" t="s">
        <v>35</v>
      </c>
      <c r="JJB51" s="342" t="s">
        <v>35</v>
      </c>
      <c r="JJC51" s="342" t="s">
        <v>35</v>
      </c>
      <c r="JJD51" s="342" t="s">
        <v>35</v>
      </c>
      <c r="JJE51" s="342" t="s">
        <v>35</v>
      </c>
      <c r="JJF51" s="342" t="s">
        <v>35</v>
      </c>
      <c r="JJG51" s="342" t="s">
        <v>35</v>
      </c>
      <c r="JJH51" s="342" t="s">
        <v>35</v>
      </c>
      <c r="JJI51" s="342" t="s">
        <v>35</v>
      </c>
      <c r="JJJ51" s="342" t="s">
        <v>35</v>
      </c>
      <c r="JJK51" s="342" t="s">
        <v>35</v>
      </c>
      <c r="JJL51" s="342" t="s">
        <v>35</v>
      </c>
      <c r="JJM51" s="342" t="s">
        <v>35</v>
      </c>
      <c r="JJN51" s="342" t="s">
        <v>35</v>
      </c>
      <c r="JJO51" s="342" t="s">
        <v>35</v>
      </c>
      <c r="JJP51" s="342" t="s">
        <v>35</v>
      </c>
      <c r="JJQ51" s="342" t="s">
        <v>35</v>
      </c>
      <c r="JJR51" s="342" t="s">
        <v>35</v>
      </c>
      <c r="JJS51" s="342" t="s">
        <v>35</v>
      </c>
      <c r="JJT51" s="342" t="s">
        <v>35</v>
      </c>
      <c r="JJU51" s="342" t="s">
        <v>35</v>
      </c>
      <c r="JJV51" s="342" t="s">
        <v>35</v>
      </c>
      <c r="JJW51" s="342" t="s">
        <v>35</v>
      </c>
      <c r="JJX51" s="342" t="s">
        <v>35</v>
      </c>
      <c r="JJY51" s="342" t="s">
        <v>35</v>
      </c>
      <c r="JJZ51" s="342" t="s">
        <v>35</v>
      </c>
      <c r="JKA51" s="342" t="s">
        <v>35</v>
      </c>
      <c r="JKB51" s="342" t="s">
        <v>35</v>
      </c>
      <c r="JKC51" s="342" t="s">
        <v>35</v>
      </c>
      <c r="JKD51" s="342" t="s">
        <v>35</v>
      </c>
      <c r="JKE51" s="342" t="s">
        <v>35</v>
      </c>
      <c r="JKF51" s="342" t="s">
        <v>35</v>
      </c>
      <c r="JKG51" s="342" t="s">
        <v>35</v>
      </c>
      <c r="JKH51" s="342" t="s">
        <v>35</v>
      </c>
      <c r="JKI51" s="342" t="s">
        <v>35</v>
      </c>
      <c r="JKJ51" s="342" t="s">
        <v>35</v>
      </c>
      <c r="JKK51" s="342" t="s">
        <v>35</v>
      </c>
      <c r="JKL51" s="342" t="s">
        <v>35</v>
      </c>
      <c r="JKM51" s="342" t="s">
        <v>35</v>
      </c>
      <c r="JKN51" s="342" t="s">
        <v>35</v>
      </c>
      <c r="JKO51" s="342" t="s">
        <v>35</v>
      </c>
      <c r="JKP51" s="342" t="s">
        <v>35</v>
      </c>
      <c r="JKQ51" s="342" t="s">
        <v>35</v>
      </c>
      <c r="JKR51" s="342" t="s">
        <v>35</v>
      </c>
      <c r="JKS51" s="342" t="s">
        <v>35</v>
      </c>
      <c r="JKT51" s="342" t="s">
        <v>35</v>
      </c>
      <c r="JKU51" s="342" t="s">
        <v>35</v>
      </c>
      <c r="JKV51" s="342" t="s">
        <v>35</v>
      </c>
      <c r="JKW51" s="342" t="s">
        <v>35</v>
      </c>
      <c r="JKX51" s="342" t="s">
        <v>35</v>
      </c>
      <c r="JKY51" s="342" t="s">
        <v>35</v>
      </c>
      <c r="JKZ51" s="342" t="s">
        <v>35</v>
      </c>
      <c r="JLA51" s="342" t="s">
        <v>35</v>
      </c>
      <c r="JLB51" s="342" t="s">
        <v>35</v>
      </c>
      <c r="JLC51" s="342" t="s">
        <v>35</v>
      </c>
      <c r="JLD51" s="342" t="s">
        <v>35</v>
      </c>
      <c r="JLE51" s="342" t="s">
        <v>35</v>
      </c>
      <c r="JLF51" s="342" t="s">
        <v>35</v>
      </c>
      <c r="JLG51" s="342" t="s">
        <v>35</v>
      </c>
      <c r="JLH51" s="342" t="s">
        <v>35</v>
      </c>
      <c r="JLI51" s="342" t="s">
        <v>35</v>
      </c>
      <c r="JLJ51" s="342" t="s">
        <v>35</v>
      </c>
      <c r="JLK51" s="342" t="s">
        <v>35</v>
      </c>
      <c r="JLL51" s="342" t="s">
        <v>35</v>
      </c>
      <c r="JLM51" s="342" t="s">
        <v>35</v>
      </c>
      <c r="JLN51" s="342" t="s">
        <v>35</v>
      </c>
      <c r="JLO51" s="342" t="s">
        <v>35</v>
      </c>
      <c r="JLP51" s="342" t="s">
        <v>35</v>
      </c>
      <c r="JLQ51" s="342" t="s">
        <v>35</v>
      </c>
      <c r="JLR51" s="342" t="s">
        <v>35</v>
      </c>
      <c r="JLS51" s="342" t="s">
        <v>35</v>
      </c>
      <c r="JLT51" s="342" t="s">
        <v>35</v>
      </c>
      <c r="JLU51" s="342" t="s">
        <v>35</v>
      </c>
      <c r="JLV51" s="342" t="s">
        <v>35</v>
      </c>
      <c r="JLW51" s="342" t="s">
        <v>35</v>
      </c>
      <c r="JLX51" s="342" t="s">
        <v>35</v>
      </c>
      <c r="JLY51" s="342" t="s">
        <v>35</v>
      </c>
      <c r="JLZ51" s="342" t="s">
        <v>35</v>
      </c>
      <c r="JMA51" s="342" t="s">
        <v>35</v>
      </c>
      <c r="JMB51" s="342" t="s">
        <v>35</v>
      </c>
      <c r="JMC51" s="342" t="s">
        <v>35</v>
      </c>
      <c r="JMD51" s="342" t="s">
        <v>35</v>
      </c>
      <c r="JME51" s="342" t="s">
        <v>35</v>
      </c>
      <c r="JMF51" s="342" t="s">
        <v>35</v>
      </c>
      <c r="JMG51" s="342" t="s">
        <v>35</v>
      </c>
      <c r="JMH51" s="342" t="s">
        <v>35</v>
      </c>
      <c r="JMI51" s="342" t="s">
        <v>35</v>
      </c>
      <c r="JMJ51" s="342" t="s">
        <v>35</v>
      </c>
      <c r="JMK51" s="342" t="s">
        <v>35</v>
      </c>
      <c r="JML51" s="342" t="s">
        <v>35</v>
      </c>
      <c r="JMM51" s="342" t="s">
        <v>35</v>
      </c>
      <c r="JMN51" s="342" t="s">
        <v>35</v>
      </c>
      <c r="JMO51" s="342" t="s">
        <v>35</v>
      </c>
      <c r="JMP51" s="342" t="s">
        <v>35</v>
      </c>
      <c r="JMQ51" s="342" t="s">
        <v>35</v>
      </c>
      <c r="JMR51" s="342" t="s">
        <v>35</v>
      </c>
      <c r="JMS51" s="342" t="s">
        <v>35</v>
      </c>
      <c r="JMT51" s="342" t="s">
        <v>35</v>
      </c>
      <c r="JMU51" s="342" t="s">
        <v>35</v>
      </c>
      <c r="JMV51" s="342" t="s">
        <v>35</v>
      </c>
      <c r="JMW51" s="342" t="s">
        <v>35</v>
      </c>
      <c r="JMX51" s="342" t="s">
        <v>35</v>
      </c>
      <c r="JMY51" s="342" t="s">
        <v>35</v>
      </c>
      <c r="JMZ51" s="342" t="s">
        <v>35</v>
      </c>
      <c r="JNA51" s="342" t="s">
        <v>35</v>
      </c>
      <c r="JNB51" s="342" t="s">
        <v>35</v>
      </c>
      <c r="JNC51" s="342" t="s">
        <v>35</v>
      </c>
      <c r="JND51" s="342" t="s">
        <v>35</v>
      </c>
      <c r="JNE51" s="342" t="s">
        <v>35</v>
      </c>
      <c r="JNF51" s="342" t="s">
        <v>35</v>
      </c>
      <c r="JNG51" s="342" t="s">
        <v>35</v>
      </c>
      <c r="JNH51" s="342" t="s">
        <v>35</v>
      </c>
      <c r="JNI51" s="342" t="s">
        <v>35</v>
      </c>
      <c r="JNJ51" s="342" t="s">
        <v>35</v>
      </c>
      <c r="JNK51" s="342" t="s">
        <v>35</v>
      </c>
      <c r="JNL51" s="342" t="s">
        <v>35</v>
      </c>
      <c r="JNM51" s="342" t="s">
        <v>35</v>
      </c>
      <c r="JNN51" s="342" t="s">
        <v>35</v>
      </c>
      <c r="JNO51" s="342" t="s">
        <v>35</v>
      </c>
      <c r="JNP51" s="342" t="s">
        <v>35</v>
      </c>
      <c r="JNQ51" s="342" t="s">
        <v>35</v>
      </c>
      <c r="JNR51" s="342" t="s">
        <v>35</v>
      </c>
      <c r="JNS51" s="342" t="s">
        <v>35</v>
      </c>
      <c r="JNT51" s="342" t="s">
        <v>35</v>
      </c>
      <c r="JNU51" s="342" t="s">
        <v>35</v>
      </c>
      <c r="JNV51" s="342" t="s">
        <v>35</v>
      </c>
      <c r="JNW51" s="342" t="s">
        <v>35</v>
      </c>
      <c r="JNX51" s="342" t="s">
        <v>35</v>
      </c>
      <c r="JNY51" s="342" t="s">
        <v>35</v>
      </c>
      <c r="JNZ51" s="342" t="s">
        <v>35</v>
      </c>
      <c r="JOA51" s="342" t="s">
        <v>35</v>
      </c>
      <c r="JOB51" s="342" t="s">
        <v>35</v>
      </c>
      <c r="JOC51" s="342" t="s">
        <v>35</v>
      </c>
      <c r="JOD51" s="342" t="s">
        <v>35</v>
      </c>
      <c r="JOE51" s="342" t="s">
        <v>35</v>
      </c>
      <c r="JOF51" s="342" t="s">
        <v>35</v>
      </c>
      <c r="JOG51" s="342" t="s">
        <v>35</v>
      </c>
      <c r="JOH51" s="342" t="s">
        <v>35</v>
      </c>
      <c r="JOI51" s="342" t="s">
        <v>35</v>
      </c>
      <c r="JOJ51" s="342" t="s">
        <v>35</v>
      </c>
      <c r="JOK51" s="342" t="s">
        <v>35</v>
      </c>
      <c r="JOL51" s="342" t="s">
        <v>35</v>
      </c>
      <c r="JOM51" s="342" t="s">
        <v>35</v>
      </c>
      <c r="JON51" s="342" t="s">
        <v>35</v>
      </c>
      <c r="JOO51" s="342" t="s">
        <v>35</v>
      </c>
      <c r="JOP51" s="342" t="s">
        <v>35</v>
      </c>
      <c r="JOQ51" s="342" t="s">
        <v>35</v>
      </c>
      <c r="JOR51" s="342" t="s">
        <v>35</v>
      </c>
      <c r="JOS51" s="342" t="s">
        <v>35</v>
      </c>
      <c r="JOT51" s="342" t="s">
        <v>35</v>
      </c>
      <c r="JOU51" s="342" t="s">
        <v>35</v>
      </c>
      <c r="JOV51" s="342" t="s">
        <v>35</v>
      </c>
      <c r="JOW51" s="342" t="s">
        <v>35</v>
      </c>
      <c r="JOX51" s="342" t="s">
        <v>35</v>
      </c>
      <c r="JOY51" s="342" t="s">
        <v>35</v>
      </c>
      <c r="JOZ51" s="342" t="s">
        <v>35</v>
      </c>
      <c r="JPA51" s="342" t="s">
        <v>35</v>
      </c>
      <c r="JPB51" s="342" t="s">
        <v>35</v>
      </c>
      <c r="JPC51" s="342" t="s">
        <v>35</v>
      </c>
      <c r="JPD51" s="342" t="s">
        <v>35</v>
      </c>
      <c r="JPE51" s="342" t="s">
        <v>35</v>
      </c>
      <c r="JPF51" s="342" t="s">
        <v>35</v>
      </c>
      <c r="JPG51" s="342" t="s">
        <v>35</v>
      </c>
      <c r="JPH51" s="342" t="s">
        <v>35</v>
      </c>
      <c r="JPI51" s="342" t="s">
        <v>35</v>
      </c>
      <c r="JPJ51" s="342" t="s">
        <v>35</v>
      </c>
      <c r="JPK51" s="342" t="s">
        <v>35</v>
      </c>
      <c r="JPL51" s="342" t="s">
        <v>35</v>
      </c>
      <c r="JPM51" s="342" t="s">
        <v>35</v>
      </c>
      <c r="JPN51" s="342" t="s">
        <v>35</v>
      </c>
      <c r="JPO51" s="342" t="s">
        <v>35</v>
      </c>
      <c r="JPP51" s="342" t="s">
        <v>35</v>
      </c>
      <c r="JPQ51" s="342" t="s">
        <v>35</v>
      </c>
      <c r="JPR51" s="342" t="s">
        <v>35</v>
      </c>
      <c r="JPS51" s="342" t="s">
        <v>35</v>
      </c>
      <c r="JPT51" s="342" t="s">
        <v>35</v>
      </c>
      <c r="JPU51" s="342" t="s">
        <v>35</v>
      </c>
      <c r="JPV51" s="342" t="s">
        <v>35</v>
      </c>
      <c r="JPW51" s="342" t="s">
        <v>35</v>
      </c>
      <c r="JPX51" s="342" t="s">
        <v>35</v>
      </c>
      <c r="JPY51" s="342" t="s">
        <v>35</v>
      </c>
      <c r="JPZ51" s="342" t="s">
        <v>35</v>
      </c>
      <c r="JQA51" s="342" t="s">
        <v>35</v>
      </c>
      <c r="JQB51" s="342" t="s">
        <v>35</v>
      </c>
      <c r="JQC51" s="342" t="s">
        <v>35</v>
      </c>
      <c r="JQD51" s="342" t="s">
        <v>35</v>
      </c>
      <c r="JQE51" s="342" t="s">
        <v>35</v>
      </c>
      <c r="JQF51" s="342" t="s">
        <v>35</v>
      </c>
      <c r="JQG51" s="342" t="s">
        <v>35</v>
      </c>
      <c r="JQH51" s="342" t="s">
        <v>35</v>
      </c>
      <c r="JQI51" s="342" t="s">
        <v>35</v>
      </c>
      <c r="JQJ51" s="342" t="s">
        <v>35</v>
      </c>
      <c r="JQK51" s="342" t="s">
        <v>35</v>
      </c>
      <c r="JQL51" s="342" t="s">
        <v>35</v>
      </c>
      <c r="JQM51" s="342" t="s">
        <v>35</v>
      </c>
      <c r="JQN51" s="342" t="s">
        <v>35</v>
      </c>
      <c r="JQO51" s="342" t="s">
        <v>35</v>
      </c>
      <c r="JQP51" s="342" t="s">
        <v>35</v>
      </c>
      <c r="JQQ51" s="342" t="s">
        <v>35</v>
      </c>
      <c r="JQR51" s="342" t="s">
        <v>35</v>
      </c>
      <c r="JQS51" s="342" t="s">
        <v>35</v>
      </c>
      <c r="JQT51" s="342" t="s">
        <v>35</v>
      </c>
      <c r="JQU51" s="342" t="s">
        <v>35</v>
      </c>
      <c r="JQV51" s="342" t="s">
        <v>35</v>
      </c>
      <c r="JQW51" s="342" t="s">
        <v>35</v>
      </c>
      <c r="JQX51" s="342" t="s">
        <v>35</v>
      </c>
      <c r="JQY51" s="342" t="s">
        <v>35</v>
      </c>
      <c r="JQZ51" s="342" t="s">
        <v>35</v>
      </c>
      <c r="JRA51" s="342" t="s">
        <v>35</v>
      </c>
      <c r="JRB51" s="342" t="s">
        <v>35</v>
      </c>
      <c r="JRC51" s="342" t="s">
        <v>35</v>
      </c>
      <c r="JRD51" s="342" t="s">
        <v>35</v>
      </c>
      <c r="JRE51" s="342" t="s">
        <v>35</v>
      </c>
      <c r="JRF51" s="342" t="s">
        <v>35</v>
      </c>
      <c r="JRG51" s="342" t="s">
        <v>35</v>
      </c>
      <c r="JRH51" s="342" t="s">
        <v>35</v>
      </c>
      <c r="JRI51" s="342" t="s">
        <v>35</v>
      </c>
      <c r="JRJ51" s="342" t="s">
        <v>35</v>
      </c>
      <c r="JRK51" s="342" t="s">
        <v>35</v>
      </c>
      <c r="JRL51" s="342" t="s">
        <v>35</v>
      </c>
      <c r="JRM51" s="342" t="s">
        <v>35</v>
      </c>
      <c r="JRN51" s="342" t="s">
        <v>35</v>
      </c>
      <c r="JRO51" s="342" t="s">
        <v>35</v>
      </c>
      <c r="JRP51" s="342" t="s">
        <v>35</v>
      </c>
      <c r="JRQ51" s="342" t="s">
        <v>35</v>
      </c>
      <c r="JRR51" s="342" t="s">
        <v>35</v>
      </c>
      <c r="JRS51" s="342" t="s">
        <v>35</v>
      </c>
      <c r="JRT51" s="342" t="s">
        <v>35</v>
      </c>
      <c r="JRU51" s="342" t="s">
        <v>35</v>
      </c>
      <c r="JRV51" s="342" t="s">
        <v>35</v>
      </c>
      <c r="JRW51" s="342" t="s">
        <v>35</v>
      </c>
      <c r="JRX51" s="342" t="s">
        <v>35</v>
      </c>
      <c r="JRY51" s="342" t="s">
        <v>35</v>
      </c>
      <c r="JRZ51" s="342" t="s">
        <v>35</v>
      </c>
      <c r="JSA51" s="342" t="s">
        <v>35</v>
      </c>
      <c r="JSB51" s="342" t="s">
        <v>35</v>
      </c>
      <c r="JSC51" s="342" t="s">
        <v>35</v>
      </c>
      <c r="JSD51" s="342" t="s">
        <v>35</v>
      </c>
      <c r="JSE51" s="342" t="s">
        <v>35</v>
      </c>
      <c r="JSF51" s="342" t="s">
        <v>35</v>
      </c>
      <c r="JSG51" s="342" t="s">
        <v>35</v>
      </c>
      <c r="JSH51" s="342" t="s">
        <v>35</v>
      </c>
      <c r="JSI51" s="342" t="s">
        <v>35</v>
      </c>
      <c r="JSJ51" s="342" t="s">
        <v>35</v>
      </c>
      <c r="JSK51" s="342" t="s">
        <v>35</v>
      </c>
      <c r="JSL51" s="342" t="s">
        <v>35</v>
      </c>
      <c r="JSM51" s="342" t="s">
        <v>35</v>
      </c>
      <c r="JSN51" s="342" t="s">
        <v>35</v>
      </c>
      <c r="JSO51" s="342" t="s">
        <v>35</v>
      </c>
      <c r="JSP51" s="342" t="s">
        <v>35</v>
      </c>
      <c r="JSQ51" s="342" t="s">
        <v>35</v>
      </c>
      <c r="JSR51" s="342" t="s">
        <v>35</v>
      </c>
      <c r="JSS51" s="342" t="s">
        <v>35</v>
      </c>
      <c r="JST51" s="342" t="s">
        <v>35</v>
      </c>
      <c r="JSU51" s="342" t="s">
        <v>35</v>
      </c>
      <c r="JSV51" s="342" t="s">
        <v>35</v>
      </c>
      <c r="JSW51" s="342" t="s">
        <v>35</v>
      </c>
      <c r="JSX51" s="342" t="s">
        <v>35</v>
      </c>
      <c r="JSY51" s="342" t="s">
        <v>35</v>
      </c>
      <c r="JSZ51" s="342" t="s">
        <v>35</v>
      </c>
      <c r="JTA51" s="342" t="s">
        <v>35</v>
      </c>
      <c r="JTB51" s="342" t="s">
        <v>35</v>
      </c>
      <c r="JTC51" s="342" t="s">
        <v>35</v>
      </c>
      <c r="JTD51" s="342" t="s">
        <v>35</v>
      </c>
      <c r="JTE51" s="342" t="s">
        <v>35</v>
      </c>
      <c r="JTF51" s="342" t="s">
        <v>35</v>
      </c>
      <c r="JTG51" s="342" t="s">
        <v>35</v>
      </c>
      <c r="JTH51" s="342" t="s">
        <v>35</v>
      </c>
      <c r="JTI51" s="342" t="s">
        <v>35</v>
      </c>
      <c r="JTJ51" s="342" t="s">
        <v>35</v>
      </c>
      <c r="JTK51" s="342" t="s">
        <v>35</v>
      </c>
      <c r="JTL51" s="342" t="s">
        <v>35</v>
      </c>
      <c r="JTM51" s="342" t="s">
        <v>35</v>
      </c>
      <c r="JTN51" s="342" t="s">
        <v>35</v>
      </c>
      <c r="JTO51" s="342" t="s">
        <v>35</v>
      </c>
      <c r="JTP51" s="342" t="s">
        <v>35</v>
      </c>
      <c r="JTQ51" s="342" t="s">
        <v>35</v>
      </c>
      <c r="JTR51" s="342" t="s">
        <v>35</v>
      </c>
      <c r="JTS51" s="342" t="s">
        <v>35</v>
      </c>
      <c r="JTT51" s="342" t="s">
        <v>35</v>
      </c>
      <c r="JTU51" s="342" t="s">
        <v>35</v>
      </c>
      <c r="JTV51" s="342" t="s">
        <v>35</v>
      </c>
      <c r="JTW51" s="342" t="s">
        <v>35</v>
      </c>
      <c r="JTX51" s="342" t="s">
        <v>35</v>
      </c>
      <c r="JTY51" s="342" t="s">
        <v>35</v>
      </c>
      <c r="JTZ51" s="342" t="s">
        <v>35</v>
      </c>
      <c r="JUA51" s="342" t="s">
        <v>35</v>
      </c>
      <c r="JUB51" s="342" t="s">
        <v>35</v>
      </c>
      <c r="JUC51" s="342" t="s">
        <v>35</v>
      </c>
      <c r="JUD51" s="342" t="s">
        <v>35</v>
      </c>
      <c r="JUE51" s="342" t="s">
        <v>35</v>
      </c>
      <c r="JUF51" s="342" t="s">
        <v>35</v>
      </c>
      <c r="JUG51" s="342" t="s">
        <v>35</v>
      </c>
      <c r="JUH51" s="342" t="s">
        <v>35</v>
      </c>
      <c r="JUI51" s="342" t="s">
        <v>35</v>
      </c>
      <c r="JUJ51" s="342" t="s">
        <v>35</v>
      </c>
      <c r="JUK51" s="342" t="s">
        <v>35</v>
      </c>
      <c r="JUL51" s="342" t="s">
        <v>35</v>
      </c>
      <c r="JUM51" s="342" t="s">
        <v>35</v>
      </c>
      <c r="JUN51" s="342" t="s">
        <v>35</v>
      </c>
      <c r="JUO51" s="342" t="s">
        <v>35</v>
      </c>
      <c r="JUP51" s="342" t="s">
        <v>35</v>
      </c>
      <c r="JUQ51" s="342" t="s">
        <v>35</v>
      </c>
      <c r="JUR51" s="342" t="s">
        <v>35</v>
      </c>
      <c r="JUS51" s="342" t="s">
        <v>35</v>
      </c>
      <c r="JUT51" s="342" t="s">
        <v>35</v>
      </c>
      <c r="JUU51" s="342" t="s">
        <v>35</v>
      </c>
      <c r="JUV51" s="342" t="s">
        <v>35</v>
      </c>
      <c r="JUW51" s="342" t="s">
        <v>35</v>
      </c>
      <c r="JUX51" s="342" t="s">
        <v>35</v>
      </c>
      <c r="JUY51" s="342" t="s">
        <v>35</v>
      </c>
      <c r="JUZ51" s="342" t="s">
        <v>35</v>
      </c>
      <c r="JVA51" s="342" t="s">
        <v>35</v>
      </c>
      <c r="JVB51" s="342" t="s">
        <v>35</v>
      </c>
      <c r="JVC51" s="342" t="s">
        <v>35</v>
      </c>
      <c r="JVD51" s="342" t="s">
        <v>35</v>
      </c>
      <c r="JVE51" s="342" t="s">
        <v>35</v>
      </c>
      <c r="JVF51" s="342" t="s">
        <v>35</v>
      </c>
      <c r="JVG51" s="342" t="s">
        <v>35</v>
      </c>
      <c r="JVH51" s="342" t="s">
        <v>35</v>
      </c>
      <c r="JVI51" s="342" t="s">
        <v>35</v>
      </c>
      <c r="JVJ51" s="342" t="s">
        <v>35</v>
      </c>
      <c r="JVK51" s="342" t="s">
        <v>35</v>
      </c>
      <c r="JVL51" s="342" t="s">
        <v>35</v>
      </c>
      <c r="JVM51" s="342" t="s">
        <v>35</v>
      </c>
      <c r="JVN51" s="342" t="s">
        <v>35</v>
      </c>
      <c r="JVO51" s="342" t="s">
        <v>35</v>
      </c>
      <c r="JVP51" s="342" t="s">
        <v>35</v>
      </c>
      <c r="JVQ51" s="342" t="s">
        <v>35</v>
      </c>
      <c r="JVR51" s="342" t="s">
        <v>35</v>
      </c>
      <c r="JVS51" s="342" t="s">
        <v>35</v>
      </c>
      <c r="JVT51" s="342" t="s">
        <v>35</v>
      </c>
      <c r="JVU51" s="342" t="s">
        <v>35</v>
      </c>
      <c r="JVV51" s="342" t="s">
        <v>35</v>
      </c>
      <c r="JVW51" s="342" t="s">
        <v>35</v>
      </c>
      <c r="JVX51" s="342" t="s">
        <v>35</v>
      </c>
      <c r="JVY51" s="342" t="s">
        <v>35</v>
      </c>
      <c r="JVZ51" s="342" t="s">
        <v>35</v>
      </c>
      <c r="JWA51" s="342" t="s">
        <v>35</v>
      </c>
      <c r="JWB51" s="342" t="s">
        <v>35</v>
      </c>
      <c r="JWC51" s="342" t="s">
        <v>35</v>
      </c>
      <c r="JWD51" s="342" t="s">
        <v>35</v>
      </c>
      <c r="JWE51" s="342" t="s">
        <v>35</v>
      </c>
      <c r="JWF51" s="342" t="s">
        <v>35</v>
      </c>
      <c r="JWG51" s="342" t="s">
        <v>35</v>
      </c>
      <c r="JWH51" s="342" t="s">
        <v>35</v>
      </c>
      <c r="JWI51" s="342" t="s">
        <v>35</v>
      </c>
      <c r="JWJ51" s="342" t="s">
        <v>35</v>
      </c>
      <c r="JWK51" s="342" t="s">
        <v>35</v>
      </c>
      <c r="JWL51" s="342" t="s">
        <v>35</v>
      </c>
      <c r="JWM51" s="342" t="s">
        <v>35</v>
      </c>
      <c r="JWN51" s="342" t="s">
        <v>35</v>
      </c>
      <c r="JWO51" s="342" t="s">
        <v>35</v>
      </c>
      <c r="JWP51" s="342" t="s">
        <v>35</v>
      </c>
      <c r="JWQ51" s="342" t="s">
        <v>35</v>
      </c>
      <c r="JWR51" s="342" t="s">
        <v>35</v>
      </c>
      <c r="JWS51" s="342" t="s">
        <v>35</v>
      </c>
      <c r="JWT51" s="342" t="s">
        <v>35</v>
      </c>
      <c r="JWU51" s="342" t="s">
        <v>35</v>
      </c>
      <c r="JWV51" s="342" t="s">
        <v>35</v>
      </c>
      <c r="JWW51" s="342" t="s">
        <v>35</v>
      </c>
      <c r="JWX51" s="342" t="s">
        <v>35</v>
      </c>
      <c r="JWY51" s="342" t="s">
        <v>35</v>
      </c>
      <c r="JWZ51" s="342" t="s">
        <v>35</v>
      </c>
      <c r="JXA51" s="342" t="s">
        <v>35</v>
      </c>
      <c r="JXB51" s="342" t="s">
        <v>35</v>
      </c>
      <c r="JXC51" s="342" t="s">
        <v>35</v>
      </c>
      <c r="JXD51" s="342" t="s">
        <v>35</v>
      </c>
      <c r="JXE51" s="342" t="s">
        <v>35</v>
      </c>
      <c r="JXF51" s="342" t="s">
        <v>35</v>
      </c>
      <c r="JXG51" s="342" t="s">
        <v>35</v>
      </c>
      <c r="JXH51" s="342" t="s">
        <v>35</v>
      </c>
      <c r="JXI51" s="342" t="s">
        <v>35</v>
      </c>
      <c r="JXJ51" s="342" t="s">
        <v>35</v>
      </c>
      <c r="JXK51" s="342" t="s">
        <v>35</v>
      </c>
      <c r="JXL51" s="342" t="s">
        <v>35</v>
      </c>
      <c r="JXM51" s="342" t="s">
        <v>35</v>
      </c>
      <c r="JXN51" s="342" t="s">
        <v>35</v>
      </c>
      <c r="JXO51" s="342" t="s">
        <v>35</v>
      </c>
      <c r="JXP51" s="342" t="s">
        <v>35</v>
      </c>
      <c r="JXQ51" s="342" t="s">
        <v>35</v>
      </c>
      <c r="JXR51" s="342" t="s">
        <v>35</v>
      </c>
      <c r="JXS51" s="342" t="s">
        <v>35</v>
      </c>
      <c r="JXT51" s="342" t="s">
        <v>35</v>
      </c>
      <c r="JXU51" s="342" t="s">
        <v>35</v>
      </c>
      <c r="JXV51" s="342" t="s">
        <v>35</v>
      </c>
      <c r="JXW51" s="342" t="s">
        <v>35</v>
      </c>
      <c r="JXX51" s="342" t="s">
        <v>35</v>
      </c>
      <c r="JXY51" s="342" t="s">
        <v>35</v>
      </c>
      <c r="JXZ51" s="342" t="s">
        <v>35</v>
      </c>
      <c r="JYA51" s="342" t="s">
        <v>35</v>
      </c>
      <c r="JYB51" s="342" t="s">
        <v>35</v>
      </c>
      <c r="JYC51" s="342" t="s">
        <v>35</v>
      </c>
      <c r="JYD51" s="342" t="s">
        <v>35</v>
      </c>
      <c r="JYE51" s="342" t="s">
        <v>35</v>
      </c>
      <c r="JYF51" s="342" t="s">
        <v>35</v>
      </c>
      <c r="JYG51" s="342" t="s">
        <v>35</v>
      </c>
      <c r="JYH51" s="342" t="s">
        <v>35</v>
      </c>
      <c r="JYI51" s="342" t="s">
        <v>35</v>
      </c>
      <c r="JYJ51" s="342" t="s">
        <v>35</v>
      </c>
      <c r="JYK51" s="342" t="s">
        <v>35</v>
      </c>
      <c r="JYL51" s="342" t="s">
        <v>35</v>
      </c>
      <c r="JYM51" s="342" t="s">
        <v>35</v>
      </c>
      <c r="JYN51" s="342" t="s">
        <v>35</v>
      </c>
      <c r="JYO51" s="342" t="s">
        <v>35</v>
      </c>
      <c r="JYP51" s="342" t="s">
        <v>35</v>
      </c>
      <c r="JYQ51" s="342" t="s">
        <v>35</v>
      </c>
      <c r="JYR51" s="342" t="s">
        <v>35</v>
      </c>
      <c r="JYS51" s="342" t="s">
        <v>35</v>
      </c>
      <c r="JYT51" s="342" t="s">
        <v>35</v>
      </c>
      <c r="JYU51" s="342" t="s">
        <v>35</v>
      </c>
      <c r="JYV51" s="342" t="s">
        <v>35</v>
      </c>
      <c r="JYW51" s="342" t="s">
        <v>35</v>
      </c>
      <c r="JYX51" s="342" t="s">
        <v>35</v>
      </c>
      <c r="JYY51" s="342" t="s">
        <v>35</v>
      </c>
      <c r="JYZ51" s="342" t="s">
        <v>35</v>
      </c>
      <c r="JZA51" s="342" t="s">
        <v>35</v>
      </c>
      <c r="JZB51" s="342" t="s">
        <v>35</v>
      </c>
      <c r="JZC51" s="342" t="s">
        <v>35</v>
      </c>
      <c r="JZD51" s="342" t="s">
        <v>35</v>
      </c>
      <c r="JZE51" s="342" t="s">
        <v>35</v>
      </c>
      <c r="JZF51" s="342" t="s">
        <v>35</v>
      </c>
      <c r="JZG51" s="342" t="s">
        <v>35</v>
      </c>
      <c r="JZH51" s="342" t="s">
        <v>35</v>
      </c>
      <c r="JZI51" s="342" t="s">
        <v>35</v>
      </c>
      <c r="JZJ51" s="342" t="s">
        <v>35</v>
      </c>
      <c r="JZK51" s="342" t="s">
        <v>35</v>
      </c>
      <c r="JZL51" s="342" t="s">
        <v>35</v>
      </c>
      <c r="JZM51" s="342" t="s">
        <v>35</v>
      </c>
      <c r="JZN51" s="342" t="s">
        <v>35</v>
      </c>
      <c r="JZO51" s="342" t="s">
        <v>35</v>
      </c>
      <c r="JZP51" s="342" t="s">
        <v>35</v>
      </c>
      <c r="JZQ51" s="342" t="s">
        <v>35</v>
      </c>
      <c r="JZR51" s="342" t="s">
        <v>35</v>
      </c>
      <c r="JZS51" s="342" t="s">
        <v>35</v>
      </c>
      <c r="JZT51" s="342" t="s">
        <v>35</v>
      </c>
      <c r="JZU51" s="342" t="s">
        <v>35</v>
      </c>
      <c r="JZV51" s="342" t="s">
        <v>35</v>
      </c>
      <c r="JZW51" s="342" t="s">
        <v>35</v>
      </c>
      <c r="JZX51" s="342" t="s">
        <v>35</v>
      </c>
      <c r="JZY51" s="342" t="s">
        <v>35</v>
      </c>
      <c r="JZZ51" s="342" t="s">
        <v>35</v>
      </c>
      <c r="KAA51" s="342" t="s">
        <v>35</v>
      </c>
      <c r="KAB51" s="342" t="s">
        <v>35</v>
      </c>
      <c r="KAC51" s="342" t="s">
        <v>35</v>
      </c>
      <c r="KAD51" s="342" t="s">
        <v>35</v>
      </c>
      <c r="KAE51" s="342" t="s">
        <v>35</v>
      </c>
      <c r="KAF51" s="342" t="s">
        <v>35</v>
      </c>
      <c r="KAG51" s="342" t="s">
        <v>35</v>
      </c>
      <c r="KAH51" s="342" t="s">
        <v>35</v>
      </c>
      <c r="KAI51" s="342" t="s">
        <v>35</v>
      </c>
      <c r="KAJ51" s="342" t="s">
        <v>35</v>
      </c>
      <c r="KAK51" s="342" t="s">
        <v>35</v>
      </c>
      <c r="KAL51" s="342" t="s">
        <v>35</v>
      </c>
      <c r="KAM51" s="342" t="s">
        <v>35</v>
      </c>
      <c r="KAN51" s="342" t="s">
        <v>35</v>
      </c>
      <c r="KAO51" s="342" t="s">
        <v>35</v>
      </c>
      <c r="KAP51" s="342" t="s">
        <v>35</v>
      </c>
      <c r="KAQ51" s="342" t="s">
        <v>35</v>
      </c>
      <c r="KAR51" s="342" t="s">
        <v>35</v>
      </c>
      <c r="KAS51" s="342" t="s">
        <v>35</v>
      </c>
      <c r="KAT51" s="342" t="s">
        <v>35</v>
      </c>
      <c r="KAU51" s="342" t="s">
        <v>35</v>
      </c>
      <c r="KAV51" s="342" t="s">
        <v>35</v>
      </c>
      <c r="KAW51" s="342" t="s">
        <v>35</v>
      </c>
      <c r="KAX51" s="342" t="s">
        <v>35</v>
      </c>
      <c r="KAY51" s="342" t="s">
        <v>35</v>
      </c>
      <c r="KAZ51" s="342" t="s">
        <v>35</v>
      </c>
      <c r="KBA51" s="342" t="s">
        <v>35</v>
      </c>
      <c r="KBB51" s="342" t="s">
        <v>35</v>
      </c>
      <c r="KBC51" s="342" t="s">
        <v>35</v>
      </c>
      <c r="KBD51" s="342" t="s">
        <v>35</v>
      </c>
      <c r="KBE51" s="342" t="s">
        <v>35</v>
      </c>
      <c r="KBF51" s="342" t="s">
        <v>35</v>
      </c>
      <c r="KBG51" s="342" t="s">
        <v>35</v>
      </c>
      <c r="KBH51" s="342" t="s">
        <v>35</v>
      </c>
      <c r="KBI51" s="342" t="s">
        <v>35</v>
      </c>
      <c r="KBJ51" s="342" t="s">
        <v>35</v>
      </c>
      <c r="KBK51" s="342" t="s">
        <v>35</v>
      </c>
      <c r="KBL51" s="342" t="s">
        <v>35</v>
      </c>
      <c r="KBM51" s="342" t="s">
        <v>35</v>
      </c>
      <c r="KBN51" s="342" t="s">
        <v>35</v>
      </c>
      <c r="KBO51" s="342" t="s">
        <v>35</v>
      </c>
      <c r="KBP51" s="342" t="s">
        <v>35</v>
      </c>
      <c r="KBQ51" s="342" t="s">
        <v>35</v>
      </c>
      <c r="KBR51" s="342" t="s">
        <v>35</v>
      </c>
      <c r="KBS51" s="342" t="s">
        <v>35</v>
      </c>
      <c r="KBT51" s="342" t="s">
        <v>35</v>
      </c>
      <c r="KBU51" s="342" t="s">
        <v>35</v>
      </c>
      <c r="KBV51" s="342" t="s">
        <v>35</v>
      </c>
      <c r="KBW51" s="342" t="s">
        <v>35</v>
      </c>
      <c r="KBX51" s="342" t="s">
        <v>35</v>
      </c>
      <c r="KBY51" s="342" t="s">
        <v>35</v>
      </c>
      <c r="KBZ51" s="342" t="s">
        <v>35</v>
      </c>
      <c r="KCA51" s="342" t="s">
        <v>35</v>
      </c>
      <c r="KCB51" s="342" t="s">
        <v>35</v>
      </c>
      <c r="KCC51" s="342" t="s">
        <v>35</v>
      </c>
      <c r="KCD51" s="342" t="s">
        <v>35</v>
      </c>
      <c r="KCE51" s="342" t="s">
        <v>35</v>
      </c>
      <c r="KCF51" s="342" t="s">
        <v>35</v>
      </c>
      <c r="KCG51" s="342" t="s">
        <v>35</v>
      </c>
      <c r="KCH51" s="342" t="s">
        <v>35</v>
      </c>
      <c r="KCI51" s="342" t="s">
        <v>35</v>
      </c>
      <c r="KCJ51" s="342" t="s">
        <v>35</v>
      </c>
      <c r="KCK51" s="342" t="s">
        <v>35</v>
      </c>
      <c r="KCL51" s="342" t="s">
        <v>35</v>
      </c>
      <c r="KCM51" s="342" t="s">
        <v>35</v>
      </c>
      <c r="KCN51" s="342" t="s">
        <v>35</v>
      </c>
      <c r="KCO51" s="342" t="s">
        <v>35</v>
      </c>
      <c r="KCP51" s="342" t="s">
        <v>35</v>
      </c>
      <c r="KCQ51" s="342" t="s">
        <v>35</v>
      </c>
      <c r="KCR51" s="342" t="s">
        <v>35</v>
      </c>
      <c r="KCS51" s="342" t="s">
        <v>35</v>
      </c>
      <c r="KCT51" s="342" t="s">
        <v>35</v>
      </c>
      <c r="KCU51" s="342" t="s">
        <v>35</v>
      </c>
      <c r="KCV51" s="342" t="s">
        <v>35</v>
      </c>
      <c r="KCW51" s="342" t="s">
        <v>35</v>
      </c>
      <c r="KCX51" s="342" t="s">
        <v>35</v>
      </c>
      <c r="KCY51" s="342" t="s">
        <v>35</v>
      </c>
      <c r="KCZ51" s="342" t="s">
        <v>35</v>
      </c>
      <c r="KDA51" s="342" t="s">
        <v>35</v>
      </c>
      <c r="KDB51" s="342" t="s">
        <v>35</v>
      </c>
      <c r="KDC51" s="342" t="s">
        <v>35</v>
      </c>
      <c r="KDD51" s="342" t="s">
        <v>35</v>
      </c>
      <c r="KDE51" s="342" t="s">
        <v>35</v>
      </c>
      <c r="KDF51" s="342" t="s">
        <v>35</v>
      </c>
      <c r="KDG51" s="342" t="s">
        <v>35</v>
      </c>
      <c r="KDH51" s="342" t="s">
        <v>35</v>
      </c>
      <c r="KDI51" s="342" t="s">
        <v>35</v>
      </c>
      <c r="KDJ51" s="342" t="s">
        <v>35</v>
      </c>
      <c r="KDK51" s="342" t="s">
        <v>35</v>
      </c>
      <c r="KDL51" s="342" t="s">
        <v>35</v>
      </c>
      <c r="KDM51" s="342" t="s">
        <v>35</v>
      </c>
      <c r="KDN51" s="342" t="s">
        <v>35</v>
      </c>
      <c r="KDO51" s="342" t="s">
        <v>35</v>
      </c>
      <c r="KDP51" s="342" t="s">
        <v>35</v>
      </c>
      <c r="KDQ51" s="342" t="s">
        <v>35</v>
      </c>
      <c r="KDR51" s="342" t="s">
        <v>35</v>
      </c>
      <c r="KDS51" s="342" t="s">
        <v>35</v>
      </c>
      <c r="KDT51" s="342" t="s">
        <v>35</v>
      </c>
      <c r="KDU51" s="342" t="s">
        <v>35</v>
      </c>
      <c r="KDV51" s="342" t="s">
        <v>35</v>
      </c>
      <c r="KDW51" s="342" t="s">
        <v>35</v>
      </c>
      <c r="KDX51" s="342" t="s">
        <v>35</v>
      </c>
      <c r="KDY51" s="342" t="s">
        <v>35</v>
      </c>
      <c r="KDZ51" s="342" t="s">
        <v>35</v>
      </c>
      <c r="KEA51" s="342" t="s">
        <v>35</v>
      </c>
      <c r="KEB51" s="342" t="s">
        <v>35</v>
      </c>
      <c r="KEC51" s="342" t="s">
        <v>35</v>
      </c>
      <c r="KED51" s="342" t="s">
        <v>35</v>
      </c>
      <c r="KEE51" s="342" t="s">
        <v>35</v>
      </c>
      <c r="KEF51" s="342" t="s">
        <v>35</v>
      </c>
      <c r="KEG51" s="342" t="s">
        <v>35</v>
      </c>
      <c r="KEH51" s="342" t="s">
        <v>35</v>
      </c>
      <c r="KEI51" s="342" t="s">
        <v>35</v>
      </c>
      <c r="KEJ51" s="342" t="s">
        <v>35</v>
      </c>
      <c r="KEK51" s="342" t="s">
        <v>35</v>
      </c>
      <c r="KEL51" s="342" t="s">
        <v>35</v>
      </c>
      <c r="KEM51" s="342" t="s">
        <v>35</v>
      </c>
      <c r="KEN51" s="342" t="s">
        <v>35</v>
      </c>
      <c r="KEO51" s="342" t="s">
        <v>35</v>
      </c>
      <c r="KEP51" s="342" t="s">
        <v>35</v>
      </c>
      <c r="KEQ51" s="342" t="s">
        <v>35</v>
      </c>
      <c r="KER51" s="342" t="s">
        <v>35</v>
      </c>
      <c r="KES51" s="342" t="s">
        <v>35</v>
      </c>
      <c r="KET51" s="342" t="s">
        <v>35</v>
      </c>
      <c r="KEU51" s="342" t="s">
        <v>35</v>
      </c>
      <c r="KEV51" s="342" t="s">
        <v>35</v>
      </c>
      <c r="KEW51" s="342" t="s">
        <v>35</v>
      </c>
      <c r="KEX51" s="342" t="s">
        <v>35</v>
      </c>
      <c r="KEY51" s="342" t="s">
        <v>35</v>
      </c>
      <c r="KEZ51" s="342" t="s">
        <v>35</v>
      </c>
      <c r="KFA51" s="342" t="s">
        <v>35</v>
      </c>
      <c r="KFB51" s="342" t="s">
        <v>35</v>
      </c>
      <c r="KFC51" s="342" t="s">
        <v>35</v>
      </c>
      <c r="KFD51" s="342" t="s">
        <v>35</v>
      </c>
      <c r="KFE51" s="342" t="s">
        <v>35</v>
      </c>
      <c r="KFF51" s="342" t="s">
        <v>35</v>
      </c>
      <c r="KFG51" s="342" t="s">
        <v>35</v>
      </c>
      <c r="KFH51" s="342" t="s">
        <v>35</v>
      </c>
      <c r="KFI51" s="342" t="s">
        <v>35</v>
      </c>
      <c r="KFJ51" s="342" t="s">
        <v>35</v>
      </c>
      <c r="KFK51" s="342" t="s">
        <v>35</v>
      </c>
      <c r="KFL51" s="342" t="s">
        <v>35</v>
      </c>
      <c r="KFM51" s="342" t="s">
        <v>35</v>
      </c>
      <c r="KFN51" s="342" t="s">
        <v>35</v>
      </c>
      <c r="KFO51" s="342" t="s">
        <v>35</v>
      </c>
      <c r="KFP51" s="342" t="s">
        <v>35</v>
      </c>
      <c r="KFQ51" s="342" t="s">
        <v>35</v>
      </c>
      <c r="KFR51" s="342" t="s">
        <v>35</v>
      </c>
      <c r="KFS51" s="342" t="s">
        <v>35</v>
      </c>
      <c r="KFT51" s="342" t="s">
        <v>35</v>
      </c>
      <c r="KFU51" s="342" t="s">
        <v>35</v>
      </c>
      <c r="KFV51" s="342" t="s">
        <v>35</v>
      </c>
      <c r="KFW51" s="342" t="s">
        <v>35</v>
      </c>
      <c r="KFX51" s="342" t="s">
        <v>35</v>
      </c>
      <c r="KFY51" s="342" t="s">
        <v>35</v>
      </c>
      <c r="KFZ51" s="342" t="s">
        <v>35</v>
      </c>
      <c r="KGA51" s="342" t="s">
        <v>35</v>
      </c>
      <c r="KGB51" s="342" t="s">
        <v>35</v>
      </c>
      <c r="KGC51" s="342" t="s">
        <v>35</v>
      </c>
      <c r="KGD51" s="342" t="s">
        <v>35</v>
      </c>
      <c r="KGE51" s="342" t="s">
        <v>35</v>
      </c>
      <c r="KGF51" s="342" t="s">
        <v>35</v>
      </c>
      <c r="KGG51" s="342" t="s">
        <v>35</v>
      </c>
      <c r="KGH51" s="342" t="s">
        <v>35</v>
      </c>
      <c r="KGI51" s="342" t="s">
        <v>35</v>
      </c>
      <c r="KGJ51" s="342" t="s">
        <v>35</v>
      </c>
      <c r="KGK51" s="342" t="s">
        <v>35</v>
      </c>
      <c r="KGL51" s="342" t="s">
        <v>35</v>
      </c>
      <c r="KGM51" s="342" t="s">
        <v>35</v>
      </c>
      <c r="KGN51" s="342" t="s">
        <v>35</v>
      </c>
      <c r="KGO51" s="342" t="s">
        <v>35</v>
      </c>
      <c r="KGP51" s="342" t="s">
        <v>35</v>
      </c>
      <c r="KGQ51" s="342" t="s">
        <v>35</v>
      </c>
      <c r="KGR51" s="342" t="s">
        <v>35</v>
      </c>
      <c r="KGS51" s="342" t="s">
        <v>35</v>
      </c>
      <c r="KGT51" s="342" t="s">
        <v>35</v>
      </c>
      <c r="KGU51" s="342" t="s">
        <v>35</v>
      </c>
      <c r="KGV51" s="342" t="s">
        <v>35</v>
      </c>
      <c r="KGW51" s="342" t="s">
        <v>35</v>
      </c>
      <c r="KGX51" s="342" t="s">
        <v>35</v>
      </c>
      <c r="KGY51" s="342" t="s">
        <v>35</v>
      </c>
      <c r="KGZ51" s="342" t="s">
        <v>35</v>
      </c>
      <c r="KHA51" s="342" t="s">
        <v>35</v>
      </c>
      <c r="KHB51" s="342" t="s">
        <v>35</v>
      </c>
      <c r="KHC51" s="342" t="s">
        <v>35</v>
      </c>
      <c r="KHD51" s="342" t="s">
        <v>35</v>
      </c>
      <c r="KHE51" s="342" t="s">
        <v>35</v>
      </c>
      <c r="KHF51" s="342" t="s">
        <v>35</v>
      </c>
      <c r="KHG51" s="342" t="s">
        <v>35</v>
      </c>
      <c r="KHH51" s="342" t="s">
        <v>35</v>
      </c>
      <c r="KHI51" s="342" t="s">
        <v>35</v>
      </c>
      <c r="KHJ51" s="342" t="s">
        <v>35</v>
      </c>
      <c r="KHK51" s="342" t="s">
        <v>35</v>
      </c>
      <c r="KHL51" s="342" t="s">
        <v>35</v>
      </c>
      <c r="KHM51" s="342" t="s">
        <v>35</v>
      </c>
      <c r="KHN51" s="342" t="s">
        <v>35</v>
      </c>
      <c r="KHO51" s="342" t="s">
        <v>35</v>
      </c>
      <c r="KHP51" s="342" t="s">
        <v>35</v>
      </c>
      <c r="KHQ51" s="342" t="s">
        <v>35</v>
      </c>
      <c r="KHR51" s="342" t="s">
        <v>35</v>
      </c>
      <c r="KHS51" s="342" t="s">
        <v>35</v>
      </c>
      <c r="KHT51" s="342" t="s">
        <v>35</v>
      </c>
      <c r="KHU51" s="342" t="s">
        <v>35</v>
      </c>
      <c r="KHV51" s="342" t="s">
        <v>35</v>
      </c>
      <c r="KHW51" s="342" t="s">
        <v>35</v>
      </c>
      <c r="KHX51" s="342" t="s">
        <v>35</v>
      </c>
      <c r="KHY51" s="342" t="s">
        <v>35</v>
      </c>
      <c r="KHZ51" s="342" t="s">
        <v>35</v>
      </c>
      <c r="KIA51" s="342" t="s">
        <v>35</v>
      </c>
      <c r="KIB51" s="342" t="s">
        <v>35</v>
      </c>
      <c r="KIC51" s="342" t="s">
        <v>35</v>
      </c>
      <c r="KID51" s="342" t="s">
        <v>35</v>
      </c>
      <c r="KIE51" s="342" t="s">
        <v>35</v>
      </c>
      <c r="KIF51" s="342" t="s">
        <v>35</v>
      </c>
      <c r="KIG51" s="342" t="s">
        <v>35</v>
      </c>
      <c r="KIH51" s="342" t="s">
        <v>35</v>
      </c>
      <c r="KII51" s="342" t="s">
        <v>35</v>
      </c>
      <c r="KIJ51" s="342" t="s">
        <v>35</v>
      </c>
      <c r="KIK51" s="342" t="s">
        <v>35</v>
      </c>
      <c r="KIL51" s="342" t="s">
        <v>35</v>
      </c>
      <c r="KIM51" s="342" t="s">
        <v>35</v>
      </c>
      <c r="KIN51" s="342" t="s">
        <v>35</v>
      </c>
      <c r="KIO51" s="342" t="s">
        <v>35</v>
      </c>
      <c r="KIP51" s="342" t="s">
        <v>35</v>
      </c>
      <c r="KIQ51" s="342" t="s">
        <v>35</v>
      </c>
      <c r="KIR51" s="342" t="s">
        <v>35</v>
      </c>
      <c r="KIS51" s="342" t="s">
        <v>35</v>
      </c>
      <c r="KIT51" s="342" t="s">
        <v>35</v>
      </c>
      <c r="KIU51" s="342" t="s">
        <v>35</v>
      </c>
      <c r="KIV51" s="342" t="s">
        <v>35</v>
      </c>
      <c r="KIW51" s="342" t="s">
        <v>35</v>
      </c>
      <c r="KIX51" s="342" t="s">
        <v>35</v>
      </c>
      <c r="KIY51" s="342" t="s">
        <v>35</v>
      </c>
      <c r="KIZ51" s="342" t="s">
        <v>35</v>
      </c>
      <c r="KJA51" s="342" t="s">
        <v>35</v>
      </c>
      <c r="KJB51" s="342" t="s">
        <v>35</v>
      </c>
      <c r="KJC51" s="342" t="s">
        <v>35</v>
      </c>
      <c r="KJD51" s="342" t="s">
        <v>35</v>
      </c>
      <c r="KJE51" s="342" t="s">
        <v>35</v>
      </c>
      <c r="KJF51" s="342" t="s">
        <v>35</v>
      </c>
      <c r="KJG51" s="342" t="s">
        <v>35</v>
      </c>
      <c r="KJH51" s="342" t="s">
        <v>35</v>
      </c>
      <c r="KJI51" s="342" t="s">
        <v>35</v>
      </c>
      <c r="KJJ51" s="342" t="s">
        <v>35</v>
      </c>
      <c r="KJK51" s="342" t="s">
        <v>35</v>
      </c>
      <c r="KJL51" s="342" t="s">
        <v>35</v>
      </c>
      <c r="KJM51" s="342" t="s">
        <v>35</v>
      </c>
      <c r="KJN51" s="342" t="s">
        <v>35</v>
      </c>
      <c r="KJO51" s="342" t="s">
        <v>35</v>
      </c>
      <c r="KJP51" s="342" t="s">
        <v>35</v>
      </c>
      <c r="KJQ51" s="342" t="s">
        <v>35</v>
      </c>
      <c r="KJR51" s="342" t="s">
        <v>35</v>
      </c>
      <c r="KJS51" s="342" t="s">
        <v>35</v>
      </c>
      <c r="KJT51" s="342" t="s">
        <v>35</v>
      </c>
      <c r="KJU51" s="342" t="s">
        <v>35</v>
      </c>
      <c r="KJV51" s="342" t="s">
        <v>35</v>
      </c>
      <c r="KJW51" s="342" t="s">
        <v>35</v>
      </c>
      <c r="KJX51" s="342" t="s">
        <v>35</v>
      </c>
      <c r="KJY51" s="342" t="s">
        <v>35</v>
      </c>
      <c r="KJZ51" s="342" t="s">
        <v>35</v>
      </c>
      <c r="KKA51" s="342" t="s">
        <v>35</v>
      </c>
      <c r="KKB51" s="342" t="s">
        <v>35</v>
      </c>
      <c r="KKC51" s="342" t="s">
        <v>35</v>
      </c>
      <c r="KKD51" s="342" t="s">
        <v>35</v>
      </c>
      <c r="KKE51" s="342" t="s">
        <v>35</v>
      </c>
      <c r="KKF51" s="342" t="s">
        <v>35</v>
      </c>
      <c r="KKG51" s="342" t="s">
        <v>35</v>
      </c>
      <c r="KKH51" s="342" t="s">
        <v>35</v>
      </c>
      <c r="KKI51" s="342" t="s">
        <v>35</v>
      </c>
      <c r="KKJ51" s="342" t="s">
        <v>35</v>
      </c>
      <c r="KKK51" s="342" t="s">
        <v>35</v>
      </c>
      <c r="KKL51" s="342" t="s">
        <v>35</v>
      </c>
      <c r="KKM51" s="342" t="s">
        <v>35</v>
      </c>
      <c r="KKN51" s="342" t="s">
        <v>35</v>
      </c>
      <c r="KKO51" s="342" t="s">
        <v>35</v>
      </c>
      <c r="KKP51" s="342" t="s">
        <v>35</v>
      </c>
      <c r="KKQ51" s="342" t="s">
        <v>35</v>
      </c>
      <c r="KKR51" s="342" t="s">
        <v>35</v>
      </c>
      <c r="KKS51" s="342" t="s">
        <v>35</v>
      </c>
      <c r="KKT51" s="342" t="s">
        <v>35</v>
      </c>
      <c r="KKU51" s="342" t="s">
        <v>35</v>
      </c>
      <c r="KKV51" s="342" t="s">
        <v>35</v>
      </c>
      <c r="KKW51" s="342" t="s">
        <v>35</v>
      </c>
      <c r="KKX51" s="342" t="s">
        <v>35</v>
      </c>
      <c r="KKY51" s="342" t="s">
        <v>35</v>
      </c>
      <c r="KKZ51" s="342" t="s">
        <v>35</v>
      </c>
      <c r="KLA51" s="342" t="s">
        <v>35</v>
      </c>
      <c r="KLB51" s="342" t="s">
        <v>35</v>
      </c>
      <c r="KLC51" s="342" t="s">
        <v>35</v>
      </c>
      <c r="KLD51" s="342" t="s">
        <v>35</v>
      </c>
      <c r="KLE51" s="342" t="s">
        <v>35</v>
      </c>
      <c r="KLF51" s="342" t="s">
        <v>35</v>
      </c>
      <c r="KLG51" s="342" t="s">
        <v>35</v>
      </c>
      <c r="KLH51" s="342" t="s">
        <v>35</v>
      </c>
      <c r="KLI51" s="342" t="s">
        <v>35</v>
      </c>
      <c r="KLJ51" s="342" t="s">
        <v>35</v>
      </c>
      <c r="KLK51" s="342" t="s">
        <v>35</v>
      </c>
      <c r="KLL51" s="342" t="s">
        <v>35</v>
      </c>
      <c r="KLM51" s="342" t="s">
        <v>35</v>
      </c>
      <c r="KLN51" s="342" t="s">
        <v>35</v>
      </c>
      <c r="KLO51" s="342" t="s">
        <v>35</v>
      </c>
      <c r="KLP51" s="342" t="s">
        <v>35</v>
      </c>
      <c r="KLQ51" s="342" t="s">
        <v>35</v>
      </c>
      <c r="KLR51" s="342" t="s">
        <v>35</v>
      </c>
      <c r="KLS51" s="342" t="s">
        <v>35</v>
      </c>
      <c r="KLT51" s="342" t="s">
        <v>35</v>
      </c>
      <c r="KLU51" s="342" t="s">
        <v>35</v>
      </c>
      <c r="KLV51" s="342" t="s">
        <v>35</v>
      </c>
      <c r="KLW51" s="342" t="s">
        <v>35</v>
      </c>
      <c r="KLX51" s="342" t="s">
        <v>35</v>
      </c>
      <c r="KLY51" s="342" t="s">
        <v>35</v>
      </c>
      <c r="KLZ51" s="342" t="s">
        <v>35</v>
      </c>
      <c r="KMA51" s="342" t="s">
        <v>35</v>
      </c>
      <c r="KMB51" s="342" t="s">
        <v>35</v>
      </c>
      <c r="KMC51" s="342" t="s">
        <v>35</v>
      </c>
      <c r="KMD51" s="342" t="s">
        <v>35</v>
      </c>
      <c r="KME51" s="342" t="s">
        <v>35</v>
      </c>
      <c r="KMF51" s="342" t="s">
        <v>35</v>
      </c>
      <c r="KMG51" s="342" t="s">
        <v>35</v>
      </c>
      <c r="KMH51" s="342" t="s">
        <v>35</v>
      </c>
      <c r="KMI51" s="342" t="s">
        <v>35</v>
      </c>
      <c r="KMJ51" s="342" t="s">
        <v>35</v>
      </c>
      <c r="KMK51" s="342" t="s">
        <v>35</v>
      </c>
      <c r="KML51" s="342" t="s">
        <v>35</v>
      </c>
      <c r="KMM51" s="342" t="s">
        <v>35</v>
      </c>
      <c r="KMN51" s="342" t="s">
        <v>35</v>
      </c>
      <c r="KMO51" s="342" t="s">
        <v>35</v>
      </c>
      <c r="KMP51" s="342" t="s">
        <v>35</v>
      </c>
      <c r="KMQ51" s="342" t="s">
        <v>35</v>
      </c>
      <c r="KMR51" s="342" t="s">
        <v>35</v>
      </c>
      <c r="KMS51" s="342" t="s">
        <v>35</v>
      </c>
      <c r="KMT51" s="342" t="s">
        <v>35</v>
      </c>
      <c r="KMU51" s="342" t="s">
        <v>35</v>
      </c>
      <c r="KMV51" s="342" t="s">
        <v>35</v>
      </c>
      <c r="KMW51" s="342" t="s">
        <v>35</v>
      </c>
      <c r="KMX51" s="342" t="s">
        <v>35</v>
      </c>
      <c r="KMY51" s="342" t="s">
        <v>35</v>
      </c>
      <c r="KMZ51" s="342" t="s">
        <v>35</v>
      </c>
      <c r="KNA51" s="342" t="s">
        <v>35</v>
      </c>
      <c r="KNB51" s="342" t="s">
        <v>35</v>
      </c>
      <c r="KNC51" s="342" t="s">
        <v>35</v>
      </c>
      <c r="KND51" s="342" t="s">
        <v>35</v>
      </c>
      <c r="KNE51" s="342" t="s">
        <v>35</v>
      </c>
      <c r="KNF51" s="342" t="s">
        <v>35</v>
      </c>
      <c r="KNG51" s="342" t="s">
        <v>35</v>
      </c>
      <c r="KNH51" s="342" t="s">
        <v>35</v>
      </c>
      <c r="KNI51" s="342" t="s">
        <v>35</v>
      </c>
      <c r="KNJ51" s="342" t="s">
        <v>35</v>
      </c>
      <c r="KNK51" s="342" t="s">
        <v>35</v>
      </c>
      <c r="KNL51" s="342" t="s">
        <v>35</v>
      </c>
      <c r="KNM51" s="342" t="s">
        <v>35</v>
      </c>
      <c r="KNN51" s="342" t="s">
        <v>35</v>
      </c>
      <c r="KNO51" s="342" t="s">
        <v>35</v>
      </c>
      <c r="KNP51" s="342" t="s">
        <v>35</v>
      </c>
      <c r="KNQ51" s="342" t="s">
        <v>35</v>
      </c>
      <c r="KNR51" s="342" t="s">
        <v>35</v>
      </c>
      <c r="KNS51" s="342" t="s">
        <v>35</v>
      </c>
      <c r="KNT51" s="342" t="s">
        <v>35</v>
      </c>
      <c r="KNU51" s="342" t="s">
        <v>35</v>
      </c>
      <c r="KNV51" s="342" t="s">
        <v>35</v>
      </c>
      <c r="KNW51" s="342" t="s">
        <v>35</v>
      </c>
      <c r="KNX51" s="342" t="s">
        <v>35</v>
      </c>
      <c r="KNY51" s="342" t="s">
        <v>35</v>
      </c>
      <c r="KNZ51" s="342" t="s">
        <v>35</v>
      </c>
      <c r="KOA51" s="342" t="s">
        <v>35</v>
      </c>
      <c r="KOB51" s="342" t="s">
        <v>35</v>
      </c>
      <c r="KOC51" s="342" t="s">
        <v>35</v>
      </c>
      <c r="KOD51" s="342" t="s">
        <v>35</v>
      </c>
      <c r="KOE51" s="342" t="s">
        <v>35</v>
      </c>
      <c r="KOF51" s="342" t="s">
        <v>35</v>
      </c>
      <c r="KOG51" s="342" t="s">
        <v>35</v>
      </c>
      <c r="KOH51" s="342" t="s">
        <v>35</v>
      </c>
      <c r="KOI51" s="342" t="s">
        <v>35</v>
      </c>
      <c r="KOJ51" s="342" t="s">
        <v>35</v>
      </c>
      <c r="KOK51" s="342" t="s">
        <v>35</v>
      </c>
      <c r="KOL51" s="342" t="s">
        <v>35</v>
      </c>
      <c r="KOM51" s="342" t="s">
        <v>35</v>
      </c>
      <c r="KON51" s="342" t="s">
        <v>35</v>
      </c>
      <c r="KOO51" s="342" t="s">
        <v>35</v>
      </c>
      <c r="KOP51" s="342" t="s">
        <v>35</v>
      </c>
      <c r="KOQ51" s="342" t="s">
        <v>35</v>
      </c>
      <c r="KOR51" s="342" t="s">
        <v>35</v>
      </c>
      <c r="KOS51" s="342" t="s">
        <v>35</v>
      </c>
      <c r="KOT51" s="342" t="s">
        <v>35</v>
      </c>
      <c r="KOU51" s="342" t="s">
        <v>35</v>
      </c>
      <c r="KOV51" s="342" t="s">
        <v>35</v>
      </c>
      <c r="KOW51" s="342" t="s">
        <v>35</v>
      </c>
      <c r="KOX51" s="342" t="s">
        <v>35</v>
      </c>
      <c r="KOY51" s="342" t="s">
        <v>35</v>
      </c>
      <c r="KOZ51" s="342" t="s">
        <v>35</v>
      </c>
      <c r="KPA51" s="342" t="s">
        <v>35</v>
      </c>
      <c r="KPB51" s="342" t="s">
        <v>35</v>
      </c>
      <c r="KPC51" s="342" t="s">
        <v>35</v>
      </c>
      <c r="KPD51" s="342" t="s">
        <v>35</v>
      </c>
      <c r="KPE51" s="342" t="s">
        <v>35</v>
      </c>
      <c r="KPF51" s="342" t="s">
        <v>35</v>
      </c>
      <c r="KPG51" s="342" t="s">
        <v>35</v>
      </c>
      <c r="KPH51" s="342" t="s">
        <v>35</v>
      </c>
      <c r="KPI51" s="342" t="s">
        <v>35</v>
      </c>
      <c r="KPJ51" s="342" t="s">
        <v>35</v>
      </c>
      <c r="KPK51" s="342" t="s">
        <v>35</v>
      </c>
      <c r="KPL51" s="342" t="s">
        <v>35</v>
      </c>
      <c r="KPM51" s="342" t="s">
        <v>35</v>
      </c>
      <c r="KPN51" s="342" t="s">
        <v>35</v>
      </c>
      <c r="KPO51" s="342" t="s">
        <v>35</v>
      </c>
      <c r="KPP51" s="342" t="s">
        <v>35</v>
      </c>
      <c r="KPQ51" s="342" t="s">
        <v>35</v>
      </c>
      <c r="KPR51" s="342" t="s">
        <v>35</v>
      </c>
      <c r="KPS51" s="342" t="s">
        <v>35</v>
      </c>
      <c r="KPT51" s="342" t="s">
        <v>35</v>
      </c>
      <c r="KPU51" s="342" t="s">
        <v>35</v>
      </c>
      <c r="KPV51" s="342" t="s">
        <v>35</v>
      </c>
      <c r="KPW51" s="342" t="s">
        <v>35</v>
      </c>
      <c r="KPX51" s="342" t="s">
        <v>35</v>
      </c>
      <c r="KPY51" s="342" t="s">
        <v>35</v>
      </c>
      <c r="KPZ51" s="342" t="s">
        <v>35</v>
      </c>
      <c r="KQA51" s="342" t="s">
        <v>35</v>
      </c>
      <c r="KQB51" s="342" t="s">
        <v>35</v>
      </c>
      <c r="KQC51" s="342" t="s">
        <v>35</v>
      </c>
      <c r="KQD51" s="342" t="s">
        <v>35</v>
      </c>
      <c r="KQE51" s="342" t="s">
        <v>35</v>
      </c>
      <c r="KQF51" s="342" t="s">
        <v>35</v>
      </c>
      <c r="KQG51" s="342" t="s">
        <v>35</v>
      </c>
      <c r="KQH51" s="342" t="s">
        <v>35</v>
      </c>
      <c r="KQI51" s="342" t="s">
        <v>35</v>
      </c>
      <c r="KQJ51" s="342" t="s">
        <v>35</v>
      </c>
      <c r="KQK51" s="342" t="s">
        <v>35</v>
      </c>
      <c r="KQL51" s="342" t="s">
        <v>35</v>
      </c>
      <c r="KQM51" s="342" t="s">
        <v>35</v>
      </c>
      <c r="KQN51" s="342" t="s">
        <v>35</v>
      </c>
      <c r="KQO51" s="342" t="s">
        <v>35</v>
      </c>
      <c r="KQP51" s="342" t="s">
        <v>35</v>
      </c>
      <c r="KQQ51" s="342" t="s">
        <v>35</v>
      </c>
      <c r="KQR51" s="342" t="s">
        <v>35</v>
      </c>
      <c r="KQS51" s="342" t="s">
        <v>35</v>
      </c>
      <c r="KQT51" s="342" t="s">
        <v>35</v>
      </c>
      <c r="KQU51" s="342" t="s">
        <v>35</v>
      </c>
      <c r="KQV51" s="342" t="s">
        <v>35</v>
      </c>
      <c r="KQW51" s="342" t="s">
        <v>35</v>
      </c>
      <c r="KQX51" s="342" t="s">
        <v>35</v>
      </c>
      <c r="KQY51" s="342" t="s">
        <v>35</v>
      </c>
      <c r="KQZ51" s="342" t="s">
        <v>35</v>
      </c>
      <c r="KRA51" s="342" t="s">
        <v>35</v>
      </c>
      <c r="KRB51" s="342" t="s">
        <v>35</v>
      </c>
      <c r="KRC51" s="342" t="s">
        <v>35</v>
      </c>
      <c r="KRD51" s="342" t="s">
        <v>35</v>
      </c>
      <c r="KRE51" s="342" t="s">
        <v>35</v>
      </c>
      <c r="KRF51" s="342" t="s">
        <v>35</v>
      </c>
      <c r="KRG51" s="342" t="s">
        <v>35</v>
      </c>
      <c r="KRH51" s="342" t="s">
        <v>35</v>
      </c>
      <c r="KRI51" s="342" t="s">
        <v>35</v>
      </c>
      <c r="KRJ51" s="342" t="s">
        <v>35</v>
      </c>
      <c r="KRK51" s="342" t="s">
        <v>35</v>
      </c>
      <c r="KRL51" s="342" t="s">
        <v>35</v>
      </c>
      <c r="KRM51" s="342" t="s">
        <v>35</v>
      </c>
      <c r="KRN51" s="342" t="s">
        <v>35</v>
      </c>
      <c r="KRO51" s="342" t="s">
        <v>35</v>
      </c>
      <c r="KRP51" s="342" t="s">
        <v>35</v>
      </c>
      <c r="KRQ51" s="342" t="s">
        <v>35</v>
      </c>
      <c r="KRR51" s="342" t="s">
        <v>35</v>
      </c>
      <c r="KRS51" s="342" t="s">
        <v>35</v>
      </c>
      <c r="KRT51" s="342" t="s">
        <v>35</v>
      </c>
      <c r="KRU51" s="342" t="s">
        <v>35</v>
      </c>
      <c r="KRV51" s="342" t="s">
        <v>35</v>
      </c>
      <c r="KRW51" s="342" t="s">
        <v>35</v>
      </c>
      <c r="KRX51" s="342" t="s">
        <v>35</v>
      </c>
      <c r="KRY51" s="342" t="s">
        <v>35</v>
      </c>
      <c r="KRZ51" s="342" t="s">
        <v>35</v>
      </c>
      <c r="KSA51" s="342" t="s">
        <v>35</v>
      </c>
      <c r="KSB51" s="342" t="s">
        <v>35</v>
      </c>
      <c r="KSC51" s="342" t="s">
        <v>35</v>
      </c>
      <c r="KSD51" s="342" t="s">
        <v>35</v>
      </c>
      <c r="KSE51" s="342" t="s">
        <v>35</v>
      </c>
      <c r="KSF51" s="342" t="s">
        <v>35</v>
      </c>
      <c r="KSG51" s="342" t="s">
        <v>35</v>
      </c>
      <c r="KSH51" s="342" t="s">
        <v>35</v>
      </c>
      <c r="KSI51" s="342" t="s">
        <v>35</v>
      </c>
      <c r="KSJ51" s="342" t="s">
        <v>35</v>
      </c>
      <c r="KSK51" s="342" t="s">
        <v>35</v>
      </c>
      <c r="KSL51" s="342" t="s">
        <v>35</v>
      </c>
      <c r="KSM51" s="342" t="s">
        <v>35</v>
      </c>
      <c r="KSN51" s="342" t="s">
        <v>35</v>
      </c>
      <c r="KSO51" s="342" t="s">
        <v>35</v>
      </c>
      <c r="KSP51" s="342" t="s">
        <v>35</v>
      </c>
      <c r="KSQ51" s="342" t="s">
        <v>35</v>
      </c>
      <c r="KSR51" s="342" t="s">
        <v>35</v>
      </c>
      <c r="KSS51" s="342" t="s">
        <v>35</v>
      </c>
      <c r="KST51" s="342" t="s">
        <v>35</v>
      </c>
      <c r="KSU51" s="342" t="s">
        <v>35</v>
      </c>
      <c r="KSV51" s="342" t="s">
        <v>35</v>
      </c>
      <c r="KSW51" s="342" t="s">
        <v>35</v>
      </c>
      <c r="KSX51" s="342" t="s">
        <v>35</v>
      </c>
      <c r="KSY51" s="342" t="s">
        <v>35</v>
      </c>
      <c r="KSZ51" s="342" t="s">
        <v>35</v>
      </c>
      <c r="KTA51" s="342" t="s">
        <v>35</v>
      </c>
      <c r="KTB51" s="342" t="s">
        <v>35</v>
      </c>
      <c r="KTC51" s="342" t="s">
        <v>35</v>
      </c>
      <c r="KTD51" s="342" t="s">
        <v>35</v>
      </c>
      <c r="KTE51" s="342" t="s">
        <v>35</v>
      </c>
      <c r="KTF51" s="342" t="s">
        <v>35</v>
      </c>
      <c r="KTG51" s="342" t="s">
        <v>35</v>
      </c>
      <c r="KTH51" s="342" t="s">
        <v>35</v>
      </c>
      <c r="KTI51" s="342" t="s">
        <v>35</v>
      </c>
      <c r="KTJ51" s="342" t="s">
        <v>35</v>
      </c>
      <c r="KTK51" s="342" t="s">
        <v>35</v>
      </c>
      <c r="KTL51" s="342" t="s">
        <v>35</v>
      </c>
      <c r="KTM51" s="342" t="s">
        <v>35</v>
      </c>
      <c r="KTN51" s="342" t="s">
        <v>35</v>
      </c>
      <c r="KTO51" s="342" t="s">
        <v>35</v>
      </c>
      <c r="KTP51" s="342" t="s">
        <v>35</v>
      </c>
      <c r="KTQ51" s="342" t="s">
        <v>35</v>
      </c>
      <c r="KTR51" s="342" t="s">
        <v>35</v>
      </c>
      <c r="KTS51" s="342" t="s">
        <v>35</v>
      </c>
      <c r="KTT51" s="342" t="s">
        <v>35</v>
      </c>
      <c r="KTU51" s="342" t="s">
        <v>35</v>
      </c>
      <c r="KTV51" s="342" t="s">
        <v>35</v>
      </c>
      <c r="KTW51" s="342" t="s">
        <v>35</v>
      </c>
      <c r="KTX51" s="342" t="s">
        <v>35</v>
      </c>
      <c r="KTY51" s="342" t="s">
        <v>35</v>
      </c>
      <c r="KTZ51" s="342" t="s">
        <v>35</v>
      </c>
      <c r="KUA51" s="342" t="s">
        <v>35</v>
      </c>
      <c r="KUB51" s="342" t="s">
        <v>35</v>
      </c>
      <c r="KUC51" s="342" t="s">
        <v>35</v>
      </c>
      <c r="KUD51" s="342" t="s">
        <v>35</v>
      </c>
      <c r="KUE51" s="342" t="s">
        <v>35</v>
      </c>
      <c r="KUF51" s="342" t="s">
        <v>35</v>
      </c>
      <c r="KUG51" s="342" t="s">
        <v>35</v>
      </c>
      <c r="KUH51" s="342" t="s">
        <v>35</v>
      </c>
      <c r="KUI51" s="342" t="s">
        <v>35</v>
      </c>
      <c r="KUJ51" s="342" t="s">
        <v>35</v>
      </c>
      <c r="KUK51" s="342" t="s">
        <v>35</v>
      </c>
      <c r="KUL51" s="342" t="s">
        <v>35</v>
      </c>
      <c r="KUM51" s="342" t="s">
        <v>35</v>
      </c>
      <c r="KUN51" s="342" t="s">
        <v>35</v>
      </c>
      <c r="KUO51" s="342" t="s">
        <v>35</v>
      </c>
      <c r="KUP51" s="342" t="s">
        <v>35</v>
      </c>
      <c r="KUQ51" s="342" t="s">
        <v>35</v>
      </c>
      <c r="KUR51" s="342" t="s">
        <v>35</v>
      </c>
      <c r="KUS51" s="342" t="s">
        <v>35</v>
      </c>
      <c r="KUT51" s="342" t="s">
        <v>35</v>
      </c>
      <c r="KUU51" s="342" t="s">
        <v>35</v>
      </c>
      <c r="KUV51" s="342" t="s">
        <v>35</v>
      </c>
      <c r="KUW51" s="342" t="s">
        <v>35</v>
      </c>
      <c r="KUX51" s="342" t="s">
        <v>35</v>
      </c>
      <c r="KUY51" s="342" t="s">
        <v>35</v>
      </c>
      <c r="KUZ51" s="342" t="s">
        <v>35</v>
      </c>
      <c r="KVA51" s="342" t="s">
        <v>35</v>
      </c>
      <c r="KVB51" s="342" t="s">
        <v>35</v>
      </c>
      <c r="KVC51" s="342" t="s">
        <v>35</v>
      </c>
      <c r="KVD51" s="342" t="s">
        <v>35</v>
      </c>
      <c r="KVE51" s="342" t="s">
        <v>35</v>
      </c>
      <c r="KVF51" s="342" t="s">
        <v>35</v>
      </c>
      <c r="KVG51" s="342" t="s">
        <v>35</v>
      </c>
      <c r="KVH51" s="342" t="s">
        <v>35</v>
      </c>
      <c r="KVI51" s="342" t="s">
        <v>35</v>
      </c>
      <c r="KVJ51" s="342" t="s">
        <v>35</v>
      </c>
      <c r="KVK51" s="342" t="s">
        <v>35</v>
      </c>
      <c r="KVL51" s="342" t="s">
        <v>35</v>
      </c>
      <c r="KVM51" s="342" t="s">
        <v>35</v>
      </c>
      <c r="KVN51" s="342" t="s">
        <v>35</v>
      </c>
      <c r="KVO51" s="342" t="s">
        <v>35</v>
      </c>
      <c r="KVP51" s="342" t="s">
        <v>35</v>
      </c>
      <c r="KVQ51" s="342" t="s">
        <v>35</v>
      </c>
      <c r="KVR51" s="342" t="s">
        <v>35</v>
      </c>
      <c r="KVS51" s="342" t="s">
        <v>35</v>
      </c>
      <c r="KVT51" s="342" t="s">
        <v>35</v>
      </c>
      <c r="KVU51" s="342" t="s">
        <v>35</v>
      </c>
      <c r="KVV51" s="342" t="s">
        <v>35</v>
      </c>
      <c r="KVW51" s="342" t="s">
        <v>35</v>
      </c>
      <c r="KVX51" s="342" t="s">
        <v>35</v>
      </c>
      <c r="KVY51" s="342" t="s">
        <v>35</v>
      </c>
      <c r="KVZ51" s="342" t="s">
        <v>35</v>
      </c>
      <c r="KWA51" s="342" t="s">
        <v>35</v>
      </c>
      <c r="KWB51" s="342" t="s">
        <v>35</v>
      </c>
      <c r="KWC51" s="342" t="s">
        <v>35</v>
      </c>
      <c r="KWD51" s="342" t="s">
        <v>35</v>
      </c>
      <c r="KWE51" s="342" t="s">
        <v>35</v>
      </c>
      <c r="KWF51" s="342" t="s">
        <v>35</v>
      </c>
      <c r="KWG51" s="342" t="s">
        <v>35</v>
      </c>
      <c r="KWH51" s="342" t="s">
        <v>35</v>
      </c>
      <c r="KWI51" s="342" t="s">
        <v>35</v>
      </c>
      <c r="KWJ51" s="342" t="s">
        <v>35</v>
      </c>
      <c r="KWK51" s="342" t="s">
        <v>35</v>
      </c>
      <c r="KWL51" s="342" t="s">
        <v>35</v>
      </c>
      <c r="KWM51" s="342" t="s">
        <v>35</v>
      </c>
      <c r="KWN51" s="342" t="s">
        <v>35</v>
      </c>
      <c r="KWO51" s="342" t="s">
        <v>35</v>
      </c>
      <c r="KWP51" s="342" t="s">
        <v>35</v>
      </c>
      <c r="KWQ51" s="342" t="s">
        <v>35</v>
      </c>
      <c r="KWR51" s="342" t="s">
        <v>35</v>
      </c>
      <c r="KWS51" s="342" t="s">
        <v>35</v>
      </c>
      <c r="KWT51" s="342" t="s">
        <v>35</v>
      </c>
      <c r="KWU51" s="342" t="s">
        <v>35</v>
      </c>
      <c r="KWV51" s="342" t="s">
        <v>35</v>
      </c>
      <c r="KWW51" s="342" t="s">
        <v>35</v>
      </c>
      <c r="KWX51" s="342" t="s">
        <v>35</v>
      </c>
      <c r="KWY51" s="342" t="s">
        <v>35</v>
      </c>
      <c r="KWZ51" s="342" t="s">
        <v>35</v>
      </c>
      <c r="KXA51" s="342" t="s">
        <v>35</v>
      </c>
      <c r="KXB51" s="342" t="s">
        <v>35</v>
      </c>
      <c r="KXC51" s="342" t="s">
        <v>35</v>
      </c>
      <c r="KXD51" s="342" t="s">
        <v>35</v>
      </c>
      <c r="KXE51" s="342" t="s">
        <v>35</v>
      </c>
      <c r="KXF51" s="342" t="s">
        <v>35</v>
      </c>
      <c r="KXG51" s="342" t="s">
        <v>35</v>
      </c>
      <c r="KXH51" s="342" t="s">
        <v>35</v>
      </c>
      <c r="KXI51" s="342" t="s">
        <v>35</v>
      </c>
      <c r="KXJ51" s="342" t="s">
        <v>35</v>
      </c>
      <c r="KXK51" s="342" t="s">
        <v>35</v>
      </c>
      <c r="KXL51" s="342" t="s">
        <v>35</v>
      </c>
      <c r="KXM51" s="342" t="s">
        <v>35</v>
      </c>
      <c r="KXN51" s="342" t="s">
        <v>35</v>
      </c>
      <c r="KXO51" s="342" t="s">
        <v>35</v>
      </c>
      <c r="KXP51" s="342" t="s">
        <v>35</v>
      </c>
      <c r="KXQ51" s="342" t="s">
        <v>35</v>
      </c>
      <c r="KXR51" s="342" t="s">
        <v>35</v>
      </c>
      <c r="KXS51" s="342" t="s">
        <v>35</v>
      </c>
      <c r="KXT51" s="342" t="s">
        <v>35</v>
      </c>
      <c r="KXU51" s="342" t="s">
        <v>35</v>
      </c>
      <c r="KXV51" s="342" t="s">
        <v>35</v>
      </c>
      <c r="KXW51" s="342" t="s">
        <v>35</v>
      </c>
      <c r="KXX51" s="342" t="s">
        <v>35</v>
      </c>
      <c r="KXY51" s="342" t="s">
        <v>35</v>
      </c>
      <c r="KXZ51" s="342" t="s">
        <v>35</v>
      </c>
      <c r="KYA51" s="342" t="s">
        <v>35</v>
      </c>
      <c r="KYB51" s="342" t="s">
        <v>35</v>
      </c>
      <c r="KYC51" s="342" t="s">
        <v>35</v>
      </c>
      <c r="KYD51" s="342" t="s">
        <v>35</v>
      </c>
      <c r="KYE51" s="342" t="s">
        <v>35</v>
      </c>
      <c r="KYF51" s="342" t="s">
        <v>35</v>
      </c>
      <c r="KYG51" s="342" t="s">
        <v>35</v>
      </c>
      <c r="KYH51" s="342" t="s">
        <v>35</v>
      </c>
      <c r="KYI51" s="342" t="s">
        <v>35</v>
      </c>
      <c r="KYJ51" s="342" t="s">
        <v>35</v>
      </c>
      <c r="KYK51" s="342" t="s">
        <v>35</v>
      </c>
      <c r="KYL51" s="342" t="s">
        <v>35</v>
      </c>
      <c r="KYM51" s="342" t="s">
        <v>35</v>
      </c>
      <c r="KYN51" s="342" t="s">
        <v>35</v>
      </c>
      <c r="KYO51" s="342" t="s">
        <v>35</v>
      </c>
      <c r="KYP51" s="342" t="s">
        <v>35</v>
      </c>
      <c r="KYQ51" s="342" t="s">
        <v>35</v>
      </c>
      <c r="KYR51" s="342" t="s">
        <v>35</v>
      </c>
      <c r="KYS51" s="342" t="s">
        <v>35</v>
      </c>
      <c r="KYT51" s="342" t="s">
        <v>35</v>
      </c>
      <c r="KYU51" s="342" t="s">
        <v>35</v>
      </c>
      <c r="KYV51" s="342" t="s">
        <v>35</v>
      </c>
      <c r="KYW51" s="342" t="s">
        <v>35</v>
      </c>
      <c r="KYX51" s="342" t="s">
        <v>35</v>
      </c>
      <c r="KYY51" s="342" t="s">
        <v>35</v>
      </c>
      <c r="KYZ51" s="342" t="s">
        <v>35</v>
      </c>
      <c r="KZA51" s="342" t="s">
        <v>35</v>
      </c>
      <c r="KZB51" s="342" t="s">
        <v>35</v>
      </c>
      <c r="KZC51" s="342" t="s">
        <v>35</v>
      </c>
      <c r="KZD51" s="342" t="s">
        <v>35</v>
      </c>
      <c r="KZE51" s="342" t="s">
        <v>35</v>
      </c>
      <c r="KZF51" s="342" t="s">
        <v>35</v>
      </c>
      <c r="KZG51" s="342" t="s">
        <v>35</v>
      </c>
      <c r="KZH51" s="342" t="s">
        <v>35</v>
      </c>
      <c r="KZI51" s="342" t="s">
        <v>35</v>
      </c>
      <c r="KZJ51" s="342" t="s">
        <v>35</v>
      </c>
      <c r="KZK51" s="342" t="s">
        <v>35</v>
      </c>
      <c r="KZL51" s="342" t="s">
        <v>35</v>
      </c>
      <c r="KZM51" s="342" t="s">
        <v>35</v>
      </c>
      <c r="KZN51" s="342" t="s">
        <v>35</v>
      </c>
      <c r="KZO51" s="342" t="s">
        <v>35</v>
      </c>
      <c r="KZP51" s="342" t="s">
        <v>35</v>
      </c>
      <c r="KZQ51" s="342" t="s">
        <v>35</v>
      </c>
      <c r="KZR51" s="342" t="s">
        <v>35</v>
      </c>
      <c r="KZS51" s="342" t="s">
        <v>35</v>
      </c>
      <c r="KZT51" s="342" t="s">
        <v>35</v>
      </c>
      <c r="KZU51" s="342" t="s">
        <v>35</v>
      </c>
      <c r="KZV51" s="342" t="s">
        <v>35</v>
      </c>
      <c r="KZW51" s="342" t="s">
        <v>35</v>
      </c>
      <c r="KZX51" s="342" t="s">
        <v>35</v>
      </c>
      <c r="KZY51" s="342" t="s">
        <v>35</v>
      </c>
      <c r="KZZ51" s="342" t="s">
        <v>35</v>
      </c>
      <c r="LAA51" s="342" t="s">
        <v>35</v>
      </c>
      <c r="LAB51" s="342" t="s">
        <v>35</v>
      </c>
      <c r="LAC51" s="342" t="s">
        <v>35</v>
      </c>
      <c r="LAD51" s="342" t="s">
        <v>35</v>
      </c>
      <c r="LAE51" s="342" t="s">
        <v>35</v>
      </c>
      <c r="LAF51" s="342" t="s">
        <v>35</v>
      </c>
      <c r="LAG51" s="342" t="s">
        <v>35</v>
      </c>
      <c r="LAH51" s="342" t="s">
        <v>35</v>
      </c>
      <c r="LAI51" s="342" t="s">
        <v>35</v>
      </c>
      <c r="LAJ51" s="342" t="s">
        <v>35</v>
      </c>
      <c r="LAK51" s="342" t="s">
        <v>35</v>
      </c>
      <c r="LAL51" s="342" t="s">
        <v>35</v>
      </c>
      <c r="LAM51" s="342" t="s">
        <v>35</v>
      </c>
      <c r="LAN51" s="342" t="s">
        <v>35</v>
      </c>
      <c r="LAO51" s="342" t="s">
        <v>35</v>
      </c>
      <c r="LAP51" s="342" t="s">
        <v>35</v>
      </c>
      <c r="LAQ51" s="342" t="s">
        <v>35</v>
      </c>
      <c r="LAR51" s="342" t="s">
        <v>35</v>
      </c>
      <c r="LAS51" s="342" t="s">
        <v>35</v>
      </c>
      <c r="LAT51" s="342" t="s">
        <v>35</v>
      </c>
      <c r="LAU51" s="342" t="s">
        <v>35</v>
      </c>
      <c r="LAV51" s="342" t="s">
        <v>35</v>
      </c>
      <c r="LAW51" s="342" t="s">
        <v>35</v>
      </c>
      <c r="LAX51" s="342" t="s">
        <v>35</v>
      </c>
      <c r="LAY51" s="342" t="s">
        <v>35</v>
      </c>
      <c r="LAZ51" s="342" t="s">
        <v>35</v>
      </c>
      <c r="LBA51" s="342" t="s">
        <v>35</v>
      </c>
      <c r="LBB51" s="342" t="s">
        <v>35</v>
      </c>
      <c r="LBC51" s="342" t="s">
        <v>35</v>
      </c>
      <c r="LBD51" s="342" t="s">
        <v>35</v>
      </c>
      <c r="LBE51" s="342" t="s">
        <v>35</v>
      </c>
      <c r="LBF51" s="342" t="s">
        <v>35</v>
      </c>
      <c r="LBG51" s="342" t="s">
        <v>35</v>
      </c>
      <c r="LBH51" s="342" t="s">
        <v>35</v>
      </c>
      <c r="LBI51" s="342" t="s">
        <v>35</v>
      </c>
      <c r="LBJ51" s="342" t="s">
        <v>35</v>
      </c>
      <c r="LBK51" s="342" t="s">
        <v>35</v>
      </c>
      <c r="LBL51" s="342" t="s">
        <v>35</v>
      </c>
      <c r="LBM51" s="342" t="s">
        <v>35</v>
      </c>
      <c r="LBN51" s="342" t="s">
        <v>35</v>
      </c>
      <c r="LBO51" s="342" t="s">
        <v>35</v>
      </c>
      <c r="LBP51" s="342" t="s">
        <v>35</v>
      </c>
      <c r="LBQ51" s="342" t="s">
        <v>35</v>
      </c>
      <c r="LBR51" s="342" t="s">
        <v>35</v>
      </c>
      <c r="LBS51" s="342" t="s">
        <v>35</v>
      </c>
      <c r="LBT51" s="342" t="s">
        <v>35</v>
      </c>
      <c r="LBU51" s="342" t="s">
        <v>35</v>
      </c>
      <c r="LBV51" s="342" t="s">
        <v>35</v>
      </c>
      <c r="LBW51" s="342" t="s">
        <v>35</v>
      </c>
      <c r="LBX51" s="342" t="s">
        <v>35</v>
      </c>
      <c r="LBY51" s="342" t="s">
        <v>35</v>
      </c>
      <c r="LBZ51" s="342" t="s">
        <v>35</v>
      </c>
      <c r="LCA51" s="342" t="s">
        <v>35</v>
      </c>
      <c r="LCB51" s="342" t="s">
        <v>35</v>
      </c>
      <c r="LCC51" s="342" t="s">
        <v>35</v>
      </c>
      <c r="LCD51" s="342" t="s">
        <v>35</v>
      </c>
      <c r="LCE51" s="342" t="s">
        <v>35</v>
      </c>
      <c r="LCF51" s="342" t="s">
        <v>35</v>
      </c>
      <c r="LCG51" s="342" t="s">
        <v>35</v>
      </c>
      <c r="LCH51" s="342" t="s">
        <v>35</v>
      </c>
      <c r="LCI51" s="342" t="s">
        <v>35</v>
      </c>
      <c r="LCJ51" s="342" t="s">
        <v>35</v>
      </c>
      <c r="LCK51" s="342" t="s">
        <v>35</v>
      </c>
      <c r="LCL51" s="342" t="s">
        <v>35</v>
      </c>
      <c r="LCM51" s="342" t="s">
        <v>35</v>
      </c>
      <c r="LCN51" s="342" t="s">
        <v>35</v>
      </c>
      <c r="LCO51" s="342" t="s">
        <v>35</v>
      </c>
      <c r="LCP51" s="342" t="s">
        <v>35</v>
      </c>
      <c r="LCQ51" s="342" t="s">
        <v>35</v>
      </c>
      <c r="LCR51" s="342" t="s">
        <v>35</v>
      </c>
      <c r="LCS51" s="342" t="s">
        <v>35</v>
      </c>
      <c r="LCT51" s="342" t="s">
        <v>35</v>
      </c>
      <c r="LCU51" s="342" t="s">
        <v>35</v>
      </c>
      <c r="LCV51" s="342" t="s">
        <v>35</v>
      </c>
      <c r="LCW51" s="342" t="s">
        <v>35</v>
      </c>
      <c r="LCX51" s="342" t="s">
        <v>35</v>
      </c>
      <c r="LCY51" s="342" t="s">
        <v>35</v>
      </c>
      <c r="LCZ51" s="342" t="s">
        <v>35</v>
      </c>
      <c r="LDA51" s="342" t="s">
        <v>35</v>
      </c>
      <c r="LDB51" s="342" t="s">
        <v>35</v>
      </c>
      <c r="LDC51" s="342" t="s">
        <v>35</v>
      </c>
      <c r="LDD51" s="342" t="s">
        <v>35</v>
      </c>
      <c r="LDE51" s="342" t="s">
        <v>35</v>
      </c>
      <c r="LDF51" s="342" t="s">
        <v>35</v>
      </c>
      <c r="LDG51" s="342" t="s">
        <v>35</v>
      </c>
      <c r="LDH51" s="342" t="s">
        <v>35</v>
      </c>
      <c r="LDI51" s="342" t="s">
        <v>35</v>
      </c>
      <c r="LDJ51" s="342" t="s">
        <v>35</v>
      </c>
      <c r="LDK51" s="342" t="s">
        <v>35</v>
      </c>
      <c r="LDL51" s="342" t="s">
        <v>35</v>
      </c>
      <c r="LDM51" s="342" t="s">
        <v>35</v>
      </c>
      <c r="LDN51" s="342" t="s">
        <v>35</v>
      </c>
      <c r="LDO51" s="342" t="s">
        <v>35</v>
      </c>
      <c r="LDP51" s="342" t="s">
        <v>35</v>
      </c>
      <c r="LDQ51" s="342" t="s">
        <v>35</v>
      </c>
      <c r="LDR51" s="342" t="s">
        <v>35</v>
      </c>
      <c r="LDS51" s="342" t="s">
        <v>35</v>
      </c>
      <c r="LDT51" s="342" t="s">
        <v>35</v>
      </c>
      <c r="LDU51" s="342" t="s">
        <v>35</v>
      </c>
      <c r="LDV51" s="342" t="s">
        <v>35</v>
      </c>
      <c r="LDW51" s="342" t="s">
        <v>35</v>
      </c>
      <c r="LDX51" s="342" t="s">
        <v>35</v>
      </c>
      <c r="LDY51" s="342" t="s">
        <v>35</v>
      </c>
      <c r="LDZ51" s="342" t="s">
        <v>35</v>
      </c>
      <c r="LEA51" s="342" t="s">
        <v>35</v>
      </c>
      <c r="LEB51" s="342" t="s">
        <v>35</v>
      </c>
      <c r="LEC51" s="342" t="s">
        <v>35</v>
      </c>
      <c r="LED51" s="342" t="s">
        <v>35</v>
      </c>
      <c r="LEE51" s="342" t="s">
        <v>35</v>
      </c>
      <c r="LEF51" s="342" t="s">
        <v>35</v>
      </c>
      <c r="LEG51" s="342" t="s">
        <v>35</v>
      </c>
      <c r="LEH51" s="342" t="s">
        <v>35</v>
      </c>
      <c r="LEI51" s="342" t="s">
        <v>35</v>
      </c>
      <c r="LEJ51" s="342" t="s">
        <v>35</v>
      </c>
      <c r="LEK51" s="342" t="s">
        <v>35</v>
      </c>
      <c r="LEL51" s="342" t="s">
        <v>35</v>
      </c>
      <c r="LEM51" s="342" t="s">
        <v>35</v>
      </c>
      <c r="LEN51" s="342" t="s">
        <v>35</v>
      </c>
      <c r="LEO51" s="342" t="s">
        <v>35</v>
      </c>
      <c r="LEP51" s="342" t="s">
        <v>35</v>
      </c>
      <c r="LEQ51" s="342" t="s">
        <v>35</v>
      </c>
      <c r="LER51" s="342" t="s">
        <v>35</v>
      </c>
      <c r="LES51" s="342" t="s">
        <v>35</v>
      </c>
      <c r="LET51" s="342" t="s">
        <v>35</v>
      </c>
      <c r="LEU51" s="342" t="s">
        <v>35</v>
      </c>
      <c r="LEV51" s="342" t="s">
        <v>35</v>
      </c>
      <c r="LEW51" s="342" t="s">
        <v>35</v>
      </c>
      <c r="LEX51" s="342" t="s">
        <v>35</v>
      </c>
      <c r="LEY51" s="342" t="s">
        <v>35</v>
      </c>
      <c r="LEZ51" s="342" t="s">
        <v>35</v>
      </c>
      <c r="LFA51" s="342" t="s">
        <v>35</v>
      </c>
      <c r="LFB51" s="342" t="s">
        <v>35</v>
      </c>
      <c r="LFC51" s="342" t="s">
        <v>35</v>
      </c>
      <c r="LFD51" s="342" t="s">
        <v>35</v>
      </c>
      <c r="LFE51" s="342" t="s">
        <v>35</v>
      </c>
      <c r="LFF51" s="342" t="s">
        <v>35</v>
      </c>
      <c r="LFG51" s="342" t="s">
        <v>35</v>
      </c>
      <c r="LFH51" s="342" t="s">
        <v>35</v>
      </c>
      <c r="LFI51" s="342" t="s">
        <v>35</v>
      </c>
      <c r="LFJ51" s="342" t="s">
        <v>35</v>
      </c>
      <c r="LFK51" s="342" t="s">
        <v>35</v>
      </c>
      <c r="LFL51" s="342" t="s">
        <v>35</v>
      </c>
      <c r="LFM51" s="342" t="s">
        <v>35</v>
      </c>
      <c r="LFN51" s="342" t="s">
        <v>35</v>
      </c>
      <c r="LFO51" s="342" t="s">
        <v>35</v>
      </c>
      <c r="LFP51" s="342" t="s">
        <v>35</v>
      </c>
      <c r="LFQ51" s="342" t="s">
        <v>35</v>
      </c>
      <c r="LFR51" s="342" t="s">
        <v>35</v>
      </c>
      <c r="LFS51" s="342" t="s">
        <v>35</v>
      </c>
      <c r="LFT51" s="342" t="s">
        <v>35</v>
      </c>
      <c r="LFU51" s="342" t="s">
        <v>35</v>
      </c>
      <c r="LFV51" s="342" t="s">
        <v>35</v>
      </c>
      <c r="LFW51" s="342" t="s">
        <v>35</v>
      </c>
      <c r="LFX51" s="342" t="s">
        <v>35</v>
      </c>
      <c r="LFY51" s="342" t="s">
        <v>35</v>
      </c>
      <c r="LFZ51" s="342" t="s">
        <v>35</v>
      </c>
      <c r="LGA51" s="342" t="s">
        <v>35</v>
      </c>
      <c r="LGB51" s="342" t="s">
        <v>35</v>
      </c>
      <c r="LGC51" s="342" t="s">
        <v>35</v>
      </c>
      <c r="LGD51" s="342" t="s">
        <v>35</v>
      </c>
      <c r="LGE51" s="342" t="s">
        <v>35</v>
      </c>
      <c r="LGF51" s="342" t="s">
        <v>35</v>
      </c>
      <c r="LGG51" s="342" t="s">
        <v>35</v>
      </c>
      <c r="LGH51" s="342" t="s">
        <v>35</v>
      </c>
      <c r="LGI51" s="342" t="s">
        <v>35</v>
      </c>
      <c r="LGJ51" s="342" t="s">
        <v>35</v>
      </c>
      <c r="LGK51" s="342" t="s">
        <v>35</v>
      </c>
      <c r="LGL51" s="342" t="s">
        <v>35</v>
      </c>
      <c r="LGM51" s="342" t="s">
        <v>35</v>
      </c>
      <c r="LGN51" s="342" t="s">
        <v>35</v>
      </c>
      <c r="LGO51" s="342" t="s">
        <v>35</v>
      </c>
      <c r="LGP51" s="342" t="s">
        <v>35</v>
      </c>
      <c r="LGQ51" s="342" t="s">
        <v>35</v>
      </c>
      <c r="LGR51" s="342" t="s">
        <v>35</v>
      </c>
      <c r="LGS51" s="342" t="s">
        <v>35</v>
      </c>
      <c r="LGT51" s="342" t="s">
        <v>35</v>
      </c>
      <c r="LGU51" s="342" t="s">
        <v>35</v>
      </c>
      <c r="LGV51" s="342" t="s">
        <v>35</v>
      </c>
      <c r="LGW51" s="342" t="s">
        <v>35</v>
      </c>
      <c r="LGX51" s="342" t="s">
        <v>35</v>
      </c>
      <c r="LGY51" s="342" t="s">
        <v>35</v>
      </c>
      <c r="LGZ51" s="342" t="s">
        <v>35</v>
      </c>
      <c r="LHA51" s="342" t="s">
        <v>35</v>
      </c>
      <c r="LHB51" s="342" t="s">
        <v>35</v>
      </c>
      <c r="LHC51" s="342" t="s">
        <v>35</v>
      </c>
      <c r="LHD51" s="342" t="s">
        <v>35</v>
      </c>
      <c r="LHE51" s="342" t="s">
        <v>35</v>
      </c>
      <c r="LHF51" s="342" t="s">
        <v>35</v>
      </c>
      <c r="LHG51" s="342" t="s">
        <v>35</v>
      </c>
      <c r="LHH51" s="342" t="s">
        <v>35</v>
      </c>
      <c r="LHI51" s="342" t="s">
        <v>35</v>
      </c>
      <c r="LHJ51" s="342" t="s">
        <v>35</v>
      </c>
      <c r="LHK51" s="342" t="s">
        <v>35</v>
      </c>
      <c r="LHL51" s="342" t="s">
        <v>35</v>
      </c>
      <c r="LHM51" s="342" t="s">
        <v>35</v>
      </c>
      <c r="LHN51" s="342" t="s">
        <v>35</v>
      </c>
      <c r="LHO51" s="342" t="s">
        <v>35</v>
      </c>
      <c r="LHP51" s="342" t="s">
        <v>35</v>
      </c>
      <c r="LHQ51" s="342" t="s">
        <v>35</v>
      </c>
      <c r="LHR51" s="342" t="s">
        <v>35</v>
      </c>
      <c r="LHS51" s="342" t="s">
        <v>35</v>
      </c>
      <c r="LHT51" s="342" t="s">
        <v>35</v>
      </c>
      <c r="LHU51" s="342" t="s">
        <v>35</v>
      </c>
      <c r="LHV51" s="342" t="s">
        <v>35</v>
      </c>
      <c r="LHW51" s="342" t="s">
        <v>35</v>
      </c>
      <c r="LHX51" s="342" t="s">
        <v>35</v>
      </c>
      <c r="LHY51" s="342" t="s">
        <v>35</v>
      </c>
      <c r="LHZ51" s="342" t="s">
        <v>35</v>
      </c>
      <c r="LIA51" s="342" t="s">
        <v>35</v>
      </c>
      <c r="LIB51" s="342" t="s">
        <v>35</v>
      </c>
      <c r="LIC51" s="342" t="s">
        <v>35</v>
      </c>
      <c r="LID51" s="342" t="s">
        <v>35</v>
      </c>
      <c r="LIE51" s="342" t="s">
        <v>35</v>
      </c>
      <c r="LIF51" s="342" t="s">
        <v>35</v>
      </c>
      <c r="LIG51" s="342" t="s">
        <v>35</v>
      </c>
      <c r="LIH51" s="342" t="s">
        <v>35</v>
      </c>
      <c r="LII51" s="342" t="s">
        <v>35</v>
      </c>
      <c r="LIJ51" s="342" t="s">
        <v>35</v>
      </c>
      <c r="LIK51" s="342" t="s">
        <v>35</v>
      </c>
      <c r="LIL51" s="342" t="s">
        <v>35</v>
      </c>
      <c r="LIM51" s="342" t="s">
        <v>35</v>
      </c>
      <c r="LIN51" s="342" t="s">
        <v>35</v>
      </c>
      <c r="LIO51" s="342" t="s">
        <v>35</v>
      </c>
      <c r="LIP51" s="342" t="s">
        <v>35</v>
      </c>
      <c r="LIQ51" s="342" t="s">
        <v>35</v>
      </c>
      <c r="LIR51" s="342" t="s">
        <v>35</v>
      </c>
      <c r="LIS51" s="342" t="s">
        <v>35</v>
      </c>
      <c r="LIT51" s="342" t="s">
        <v>35</v>
      </c>
      <c r="LIU51" s="342" t="s">
        <v>35</v>
      </c>
      <c r="LIV51" s="342" t="s">
        <v>35</v>
      </c>
      <c r="LIW51" s="342" t="s">
        <v>35</v>
      </c>
      <c r="LIX51" s="342" t="s">
        <v>35</v>
      </c>
      <c r="LIY51" s="342" t="s">
        <v>35</v>
      </c>
      <c r="LIZ51" s="342" t="s">
        <v>35</v>
      </c>
      <c r="LJA51" s="342" t="s">
        <v>35</v>
      </c>
      <c r="LJB51" s="342" t="s">
        <v>35</v>
      </c>
      <c r="LJC51" s="342" t="s">
        <v>35</v>
      </c>
      <c r="LJD51" s="342" t="s">
        <v>35</v>
      </c>
      <c r="LJE51" s="342" t="s">
        <v>35</v>
      </c>
      <c r="LJF51" s="342" t="s">
        <v>35</v>
      </c>
      <c r="LJG51" s="342" t="s">
        <v>35</v>
      </c>
      <c r="LJH51" s="342" t="s">
        <v>35</v>
      </c>
      <c r="LJI51" s="342" t="s">
        <v>35</v>
      </c>
      <c r="LJJ51" s="342" t="s">
        <v>35</v>
      </c>
      <c r="LJK51" s="342" t="s">
        <v>35</v>
      </c>
      <c r="LJL51" s="342" t="s">
        <v>35</v>
      </c>
      <c r="LJM51" s="342" t="s">
        <v>35</v>
      </c>
      <c r="LJN51" s="342" t="s">
        <v>35</v>
      </c>
      <c r="LJO51" s="342" t="s">
        <v>35</v>
      </c>
      <c r="LJP51" s="342" t="s">
        <v>35</v>
      </c>
      <c r="LJQ51" s="342" t="s">
        <v>35</v>
      </c>
      <c r="LJR51" s="342" t="s">
        <v>35</v>
      </c>
      <c r="LJS51" s="342" t="s">
        <v>35</v>
      </c>
      <c r="LJT51" s="342" t="s">
        <v>35</v>
      </c>
      <c r="LJU51" s="342" t="s">
        <v>35</v>
      </c>
      <c r="LJV51" s="342" t="s">
        <v>35</v>
      </c>
      <c r="LJW51" s="342" t="s">
        <v>35</v>
      </c>
      <c r="LJX51" s="342" t="s">
        <v>35</v>
      </c>
      <c r="LJY51" s="342" t="s">
        <v>35</v>
      </c>
      <c r="LJZ51" s="342" t="s">
        <v>35</v>
      </c>
      <c r="LKA51" s="342" t="s">
        <v>35</v>
      </c>
      <c r="LKB51" s="342" t="s">
        <v>35</v>
      </c>
      <c r="LKC51" s="342" t="s">
        <v>35</v>
      </c>
      <c r="LKD51" s="342" t="s">
        <v>35</v>
      </c>
      <c r="LKE51" s="342" t="s">
        <v>35</v>
      </c>
      <c r="LKF51" s="342" t="s">
        <v>35</v>
      </c>
      <c r="LKG51" s="342" t="s">
        <v>35</v>
      </c>
      <c r="LKH51" s="342" t="s">
        <v>35</v>
      </c>
      <c r="LKI51" s="342" t="s">
        <v>35</v>
      </c>
      <c r="LKJ51" s="342" t="s">
        <v>35</v>
      </c>
      <c r="LKK51" s="342" t="s">
        <v>35</v>
      </c>
      <c r="LKL51" s="342" t="s">
        <v>35</v>
      </c>
      <c r="LKM51" s="342" t="s">
        <v>35</v>
      </c>
      <c r="LKN51" s="342" t="s">
        <v>35</v>
      </c>
      <c r="LKO51" s="342" t="s">
        <v>35</v>
      </c>
      <c r="LKP51" s="342" t="s">
        <v>35</v>
      </c>
      <c r="LKQ51" s="342" t="s">
        <v>35</v>
      </c>
      <c r="LKR51" s="342" t="s">
        <v>35</v>
      </c>
      <c r="LKS51" s="342" t="s">
        <v>35</v>
      </c>
      <c r="LKT51" s="342" t="s">
        <v>35</v>
      </c>
      <c r="LKU51" s="342" t="s">
        <v>35</v>
      </c>
      <c r="LKV51" s="342" t="s">
        <v>35</v>
      </c>
      <c r="LKW51" s="342" t="s">
        <v>35</v>
      </c>
      <c r="LKX51" s="342" t="s">
        <v>35</v>
      </c>
      <c r="LKY51" s="342" t="s">
        <v>35</v>
      </c>
      <c r="LKZ51" s="342" t="s">
        <v>35</v>
      </c>
      <c r="LLA51" s="342" t="s">
        <v>35</v>
      </c>
      <c r="LLB51" s="342" t="s">
        <v>35</v>
      </c>
      <c r="LLC51" s="342" t="s">
        <v>35</v>
      </c>
      <c r="LLD51" s="342" t="s">
        <v>35</v>
      </c>
      <c r="LLE51" s="342" t="s">
        <v>35</v>
      </c>
      <c r="LLF51" s="342" t="s">
        <v>35</v>
      </c>
      <c r="LLG51" s="342" t="s">
        <v>35</v>
      </c>
      <c r="LLH51" s="342" t="s">
        <v>35</v>
      </c>
      <c r="LLI51" s="342" t="s">
        <v>35</v>
      </c>
      <c r="LLJ51" s="342" t="s">
        <v>35</v>
      </c>
      <c r="LLK51" s="342" t="s">
        <v>35</v>
      </c>
      <c r="LLL51" s="342" t="s">
        <v>35</v>
      </c>
      <c r="LLM51" s="342" t="s">
        <v>35</v>
      </c>
      <c r="LLN51" s="342" t="s">
        <v>35</v>
      </c>
      <c r="LLO51" s="342" t="s">
        <v>35</v>
      </c>
      <c r="LLP51" s="342" t="s">
        <v>35</v>
      </c>
      <c r="LLQ51" s="342" t="s">
        <v>35</v>
      </c>
      <c r="LLR51" s="342" t="s">
        <v>35</v>
      </c>
      <c r="LLS51" s="342" t="s">
        <v>35</v>
      </c>
      <c r="LLT51" s="342" t="s">
        <v>35</v>
      </c>
      <c r="LLU51" s="342" t="s">
        <v>35</v>
      </c>
      <c r="LLV51" s="342" t="s">
        <v>35</v>
      </c>
      <c r="LLW51" s="342" t="s">
        <v>35</v>
      </c>
      <c r="LLX51" s="342" t="s">
        <v>35</v>
      </c>
      <c r="LLY51" s="342" t="s">
        <v>35</v>
      </c>
      <c r="LLZ51" s="342" t="s">
        <v>35</v>
      </c>
      <c r="LMA51" s="342" t="s">
        <v>35</v>
      </c>
      <c r="LMB51" s="342" t="s">
        <v>35</v>
      </c>
      <c r="LMC51" s="342" t="s">
        <v>35</v>
      </c>
      <c r="LMD51" s="342" t="s">
        <v>35</v>
      </c>
      <c r="LME51" s="342" t="s">
        <v>35</v>
      </c>
      <c r="LMF51" s="342" t="s">
        <v>35</v>
      </c>
      <c r="LMG51" s="342" t="s">
        <v>35</v>
      </c>
      <c r="LMH51" s="342" t="s">
        <v>35</v>
      </c>
      <c r="LMI51" s="342" t="s">
        <v>35</v>
      </c>
      <c r="LMJ51" s="342" t="s">
        <v>35</v>
      </c>
      <c r="LMK51" s="342" t="s">
        <v>35</v>
      </c>
      <c r="LML51" s="342" t="s">
        <v>35</v>
      </c>
      <c r="LMM51" s="342" t="s">
        <v>35</v>
      </c>
      <c r="LMN51" s="342" t="s">
        <v>35</v>
      </c>
      <c r="LMO51" s="342" t="s">
        <v>35</v>
      </c>
      <c r="LMP51" s="342" t="s">
        <v>35</v>
      </c>
      <c r="LMQ51" s="342" t="s">
        <v>35</v>
      </c>
      <c r="LMR51" s="342" t="s">
        <v>35</v>
      </c>
      <c r="LMS51" s="342" t="s">
        <v>35</v>
      </c>
      <c r="LMT51" s="342" t="s">
        <v>35</v>
      </c>
      <c r="LMU51" s="342" t="s">
        <v>35</v>
      </c>
      <c r="LMV51" s="342" t="s">
        <v>35</v>
      </c>
      <c r="LMW51" s="342" t="s">
        <v>35</v>
      </c>
      <c r="LMX51" s="342" t="s">
        <v>35</v>
      </c>
      <c r="LMY51" s="342" t="s">
        <v>35</v>
      </c>
      <c r="LMZ51" s="342" t="s">
        <v>35</v>
      </c>
      <c r="LNA51" s="342" t="s">
        <v>35</v>
      </c>
      <c r="LNB51" s="342" t="s">
        <v>35</v>
      </c>
      <c r="LNC51" s="342" t="s">
        <v>35</v>
      </c>
      <c r="LND51" s="342" t="s">
        <v>35</v>
      </c>
      <c r="LNE51" s="342" t="s">
        <v>35</v>
      </c>
      <c r="LNF51" s="342" t="s">
        <v>35</v>
      </c>
      <c r="LNG51" s="342" t="s">
        <v>35</v>
      </c>
      <c r="LNH51" s="342" t="s">
        <v>35</v>
      </c>
      <c r="LNI51" s="342" t="s">
        <v>35</v>
      </c>
      <c r="LNJ51" s="342" t="s">
        <v>35</v>
      </c>
      <c r="LNK51" s="342" t="s">
        <v>35</v>
      </c>
      <c r="LNL51" s="342" t="s">
        <v>35</v>
      </c>
      <c r="LNM51" s="342" t="s">
        <v>35</v>
      </c>
      <c r="LNN51" s="342" t="s">
        <v>35</v>
      </c>
      <c r="LNO51" s="342" t="s">
        <v>35</v>
      </c>
      <c r="LNP51" s="342" t="s">
        <v>35</v>
      </c>
      <c r="LNQ51" s="342" t="s">
        <v>35</v>
      </c>
      <c r="LNR51" s="342" t="s">
        <v>35</v>
      </c>
      <c r="LNS51" s="342" t="s">
        <v>35</v>
      </c>
      <c r="LNT51" s="342" t="s">
        <v>35</v>
      </c>
      <c r="LNU51" s="342" t="s">
        <v>35</v>
      </c>
      <c r="LNV51" s="342" t="s">
        <v>35</v>
      </c>
      <c r="LNW51" s="342" t="s">
        <v>35</v>
      </c>
      <c r="LNX51" s="342" t="s">
        <v>35</v>
      </c>
      <c r="LNY51" s="342" t="s">
        <v>35</v>
      </c>
      <c r="LNZ51" s="342" t="s">
        <v>35</v>
      </c>
      <c r="LOA51" s="342" t="s">
        <v>35</v>
      </c>
      <c r="LOB51" s="342" t="s">
        <v>35</v>
      </c>
      <c r="LOC51" s="342" t="s">
        <v>35</v>
      </c>
      <c r="LOD51" s="342" t="s">
        <v>35</v>
      </c>
      <c r="LOE51" s="342" t="s">
        <v>35</v>
      </c>
      <c r="LOF51" s="342" t="s">
        <v>35</v>
      </c>
      <c r="LOG51" s="342" t="s">
        <v>35</v>
      </c>
      <c r="LOH51" s="342" t="s">
        <v>35</v>
      </c>
      <c r="LOI51" s="342" t="s">
        <v>35</v>
      </c>
      <c r="LOJ51" s="342" t="s">
        <v>35</v>
      </c>
      <c r="LOK51" s="342" t="s">
        <v>35</v>
      </c>
      <c r="LOL51" s="342" t="s">
        <v>35</v>
      </c>
      <c r="LOM51" s="342" t="s">
        <v>35</v>
      </c>
      <c r="LON51" s="342" t="s">
        <v>35</v>
      </c>
      <c r="LOO51" s="342" t="s">
        <v>35</v>
      </c>
      <c r="LOP51" s="342" t="s">
        <v>35</v>
      </c>
      <c r="LOQ51" s="342" t="s">
        <v>35</v>
      </c>
      <c r="LOR51" s="342" t="s">
        <v>35</v>
      </c>
      <c r="LOS51" s="342" t="s">
        <v>35</v>
      </c>
      <c r="LOT51" s="342" t="s">
        <v>35</v>
      </c>
      <c r="LOU51" s="342" t="s">
        <v>35</v>
      </c>
      <c r="LOV51" s="342" t="s">
        <v>35</v>
      </c>
      <c r="LOW51" s="342" t="s">
        <v>35</v>
      </c>
      <c r="LOX51" s="342" t="s">
        <v>35</v>
      </c>
      <c r="LOY51" s="342" t="s">
        <v>35</v>
      </c>
      <c r="LOZ51" s="342" t="s">
        <v>35</v>
      </c>
      <c r="LPA51" s="342" t="s">
        <v>35</v>
      </c>
      <c r="LPB51" s="342" t="s">
        <v>35</v>
      </c>
      <c r="LPC51" s="342" t="s">
        <v>35</v>
      </c>
      <c r="LPD51" s="342" t="s">
        <v>35</v>
      </c>
      <c r="LPE51" s="342" t="s">
        <v>35</v>
      </c>
      <c r="LPF51" s="342" t="s">
        <v>35</v>
      </c>
      <c r="LPG51" s="342" t="s">
        <v>35</v>
      </c>
      <c r="LPH51" s="342" t="s">
        <v>35</v>
      </c>
      <c r="LPI51" s="342" t="s">
        <v>35</v>
      </c>
      <c r="LPJ51" s="342" t="s">
        <v>35</v>
      </c>
      <c r="LPK51" s="342" t="s">
        <v>35</v>
      </c>
      <c r="LPL51" s="342" t="s">
        <v>35</v>
      </c>
      <c r="LPM51" s="342" t="s">
        <v>35</v>
      </c>
      <c r="LPN51" s="342" t="s">
        <v>35</v>
      </c>
      <c r="LPO51" s="342" t="s">
        <v>35</v>
      </c>
      <c r="LPP51" s="342" t="s">
        <v>35</v>
      </c>
      <c r="LPQ51" s="342" t="s">
        <v>35</v>
      </c>
      <c r="LPR51" s="342" t="s">
        <v>35</v>
      </c>
      <c r="LPS51" s="342" t="s">
        <v>35</v>
      </c>
      <c r="LPT51" s="342" t="s">
        <v>35</v>
      </c>
      <c r="LPU51" s="342" t="s">
        <v>35</v>
      </c>
      <c r="LPV51" s="342" t="s">
        <v>35</v>
      </c>
      <c r="LPW51" s="342" t="s">
        <v>35</v>
      </c>
      <c r="LPX51" s="342" t="s">
        <v>35</v>
      </c>
      <c r="LPY51" s="342" t="s">
        <v>35</v>
      </c>
      <c r="LPZ51" s="342" t="s">
        <v>35</v>
      </c>
      <c r="LQA51" s="342" t="s">
        <v>35</v>
      </c>
      <c r="LQB51" s="342" t="s">
        <v>35</v>
      </c>
      <c r="LQC51" s="342" t="s">
        <v>35</v>
      </c>
      <c r="LQD51" s="342" t="s">
        <v>35</v>
      </c>
      <c r="LQE51" s="342" t="s">
        <v>35</v>
      </c>
      <c r="LQF51" s="342" t="s">
        <v>35</v>
      </c>
      <c r="LQG51" s="342" t="s">
        <v>35</v>
      </c>
      <c r="LQH51" s="342" t="s">
        <v>35</v>
      </c>
      <c r="LQI51" s="342" t="s">
        <v>35</v>
      </c>
      <c r="LQJ51" s="342" t="s">
        <v>35</v>
      </c>
      <c r="LQK51" s="342" t="s">
        <v>35</v>
      </c>
      <c r="LQL51" s="342" t="s">
        <v>35</v>
      </c>
      <c r="LQM51" s="342" t="s">
        <v>35</v>
      </c>
      <c r="LQN51" s="342" t="s">
        <v>35</v>
      </c>
      <c r="LQO51" s="342" t="s">
        <v>35</v>
      </c>
      <c r="LQP51" s="342" t="s">
        <v>35</v>
      </c>
      <c r="LQQ51" s="342" t="s">
        <v>35</v>
      </c>
      <c r="LQR51" s="342" t="s">
        <v>35</v>
      </c>
      <c r="LQS51" s="342" t="s">
        <v>35</v>
      </c>
      <c r="LQT51" s="342" t="s">
        <v>35</v>
      </c>
      <c r="LQU51" s="342" t="s">
        <v>35</v>
      </c>
      <c r="LQV51" s="342" t="s">
        <v>35</v>
      </c>
      <c r="LQW51" s="342" t="s">
        <v>35</v>
      </c>
      <c r="LQX51" s="342" t="s">
        <v>35</v>
      </c>
      <c r="LQY51" s="342" t="s">
        <v>35</v>
      </c>
      <c r="LQZ51" s="342" t="s">
        <v>35</v>
      </c>
      <c r="LRA51" s="342" t="s">
        <v>35</v>
      </c>
      <c r="LRB51" s="342" t="s">
        <v>35</v>
      </c>
      <c r="LRC51" s="342" t="s">
        <v>35</v>
      </c>
      <c r="LRD51" s="342" t="s">
        <v>35</v>
      </c>
      <c r="LRE51" s="342" t="s">
        <v>35</v>
      </c>
      <c r="LRF51" s="342" t="s">
        <v>35</v>
      </c>
      <c r="LRG51" s="342" t="s">
        <v>35</v>
      </c>
      <c r="LRH51" s="342" t="s">
        <v>35</v>
      </c>
      <c r="LRI51" s="342" t="s">
        <v>35</v>
      </c>
      <c r="LRJ51" s="342" t="s">
        <v>35</v>
      </c>
      <c r="LRK51" s="342" t="s">
        <v>35</v>
      </c>
      <c r="LRL51" s="342" t="s">
        <v>35</v>
      </c>
      <c r="LRM51" s="342" t="s">
        <v>35</v>
      </c>
      <c r="LRN51" s="342" t="s">
        <v>35</v>
      </c>
      <c r="LRO51" s="342" t="s">
        <v>35</v>
      </c>
      <c r="LRP51" s="342" t="s">
        <v>35</v>
      </c>
      <c r="LRQ51" s="342" t="s">
        <v>35</v>
      </c>
      <c r="LRR51" s="342" t="s">
        <v>35</v>
      </c>
      <c r="LRS51" s="342" t="s">
        <v>35</v>
      </c>
      <c r="LRT51" s="342" t="s">
        <v>35</v>
      </c>
      <c r="LRU51" s="342" t="s">
        <v>35</v>
      </c>
      <c r="LRV51" s="342" t="s">
        <v>35</v>
      </c>
      <c r="LRW51" s="342" t="s">
        <v>35</v>
      </c>
      <c r="LRX51" s="342" t="s">
        <v>35</v>
      </c>
      <c r="LRY51" s="342" t="s">
        <v>35</v>
      </c>
      <c r="LRZ51" s="342" t="s">
        <v>35</v>
      </c>
      <c r="LSA51" s="342" t="s">
        <v>35</v>
      </c>
      <c r="LSB51" s="342" t="s">
        <v>35</v>
      </c>
      <c r="LSC51" s="342" t="s">
        <v>35</v>
      </c>
      <c r="LSD51" s="342" t="s">
        <v>35</v>
      </c>
      <c r="LSE51" s="342" t="s">
        <v>35</v>
      </c>
      <c r="LSF51" s="342" t="s">
        <v>35</v>
      </c>
      <c r="LSG51" s="342" t="s">
        <v>35</v>
      </c>
      <c r="LSH51" s="342" t="s">
        <v>35</v>
      </c>
      <c r="LSI51" s="342" t="s">
        <v>35</v>
      </c>
      <c r="LSJ51" s="342" t="s">
        <v>35</v>
      </c>
      <c r="LSK51" s="342" t="s">
        <v>35</v>
      </c>
      <c r="LSL51" s="342" t="s">
        <v>35</v>
      </c>
      <c r="LSM51" s="342" t="s">
        <v>35</v>
      </c>
      <c r="LSN51" s="342" t="s">
        <v>35</v>
      </c>
      <c r="LSO51" s="342" t="s">
        <v>35</v>
      </c>
      <c r="LSP51" s="342" t="s">
        <v>35</v>
      </c>
      <c r="LSQ51" s="342" t="s">
        <v>35</v>
      </c>
      <c r="LSR51" s="342" t="s">
        <v>35</v>
      </c>
      <c r="LSS51" s="342" t="s">
        <v>35</v>
      </c>
      <c r="LST51" s="342" t="s">
        <v>35</v>
      </c>
      <c r="LSU51" s="342" t="s">
        <v>35</v>
      </c>
      <c r="LSV51" s="342" t="s">
        <v>35</v>
      </c>
      <c r="LSW51" s="342" t="s">
        <v>35</v>
      </c>
      <c r="LSX51" s="342" t="s">
        <v>35</v>
      </c>
      <c r="LSY51" s="342" t="s">
        <v>35</v>
      </c>
      <c r="LSZ51" s="342" t="s">
        <v>35</v>
      </c>
      <c r="LTA51" s="342" t="s">
        <v>35</v>
      </c>
      <c r="LTB51" s="342" t="s">
        <v>35</v>
      </c>
      <c r="LTC51" s="342" t="s">
        <v>35</v>
      </c>
      <c r="LTD51" s="342" t="s">
        <v>35</v>
      </c>
      <c r="LTE51" s="342" t="s">
        <v>35</v>
      </c>
      <c r="LTF51" s="342" t="s">
        <v>35</v>
      </c>
      <c r="LTG51" s="342" t="s">
        <v>35</v>
      </c>
      <c r="LTH51" s="342" t="s">
        <v>35</v>
      </c>
      <c r="LTI51" s="342" t="s">
        <v>35</v>
      </c>
      <c r="LTJ51" s="342" t="s">
        <v>35</v>
      </c>
      <c r="LTK51" s="342" t="s">
        <v>35</v>
      </c>
      <c r="LTL51" s="342" t="s">
        <v>35</v>
      </c>
      <c r="LTM51" s="342" t="s">
        <v>35</v>
      </c>
      <c r="LTN51" s="342" t="s">
        <v>35</v>
      </c>
      <c r="LTO51" s="342" t="s">
        <v>35</v>
      </c>
      <c r="LTP51" s="342" t="s">
        <v>35</v>
      </c>
      <c r="LTQ51" s="342" t="s">
        <v>35</v>
      </c>
      <c r="LTR51" s="342" t="s">
        <v>35</v>
      </c>
      <c r="LTS51" s="342" t="s">
        <v>35</v>
      </c>
      <c r="LTT51" s="342" t="s">
        <v>35</v>
      </c>
      <c r="LTU51" s="342" t="s">
        <v>35</v>
      </c>
      <c r="LTV51" s="342" t="s">
        <v>35</v>
      </c>
      <c r="LTW51" s="342" t="s">
        <v>35</v>
      </c>
      <c r="LTX51" s="342" t="s">
        <v>35</v>
      </c>
      <c r="LTY51" s="342" t="s">
        <v>35</v>
      </c>
      <c r="LTZ51" s="342" t="s">
        <v>35</v>
      </c>
      <c r="LUA51" s="342" t="s">
        <v>35</v>
      </c>
      <c r="LUB51" s="342" t="s">
        <v>35</v>
      </c>
      <c r="LUC51" s="342" t="s">
        <v>35</v>
      </c>
      <c r="LUD51" s="342" t="s">
        <v>35</v>
      </c>
      <c r="LUE51" s="342" t="s">
        <v>35</v>
      </c>
      <c r="LUF51" s="342" t="s">
        <v>35</v>
      </c>
      <c r="LUG51" s="342" t="s">
        <v>35</v>
      </c>
      <c r="LUH51" s="342" t="s">
        <v>35</v>
      </c>
      <c r="LUI51" s="342" t="s">
        <v>35</v>
      </c>
      <c r="LUJ51" s="342" t="s">
        <v>35</v>
      </c>
      <c r="LUK51" s="342" t="s">
        <v>35</v>
      </c>
      <c r="LUL51" s="342" t="s">
        <v>35</v>
      </c>
      <c r="LUM51" s="342" t="s">
        <v>35</v>
      </c>
      <c r="LUN51" s="342" t="s">
        <v>35</v>
      </c>
      <c r="LUO51" s="342" t="s">
        <v>35</v>
      </c>
      <c r="LUP51" s="342" t="s">
        <v>35</v>
      </c>
      <c r="LUQ51" s="342" t="s">
        <v>35</v>
      </c>
      <c r="LUR51" s="342" t="s">
        <v>35</v>
      </c>
      <c r="LUS51" s="342" t="s">
        <v>35</v>
      </c>
      <c r="LUT51" s="342" t="s">
        <v>35</v>
      </c>
      <c r="LUU51" s="342" t="s">
        <v>35</v>
      </c>
      <c r="LUV51" s="342" t="s">
        <v>35</v>
      </c>
      <c r="LUW51" s="342" t="s">
        <v>35</v>
      </c>
      <c r="LUX51" s="342" t="s">
        <v>35</v>
      </c>
      <c r="LUY51" s="342" t="s">
        <v>35</v>
      </c>
      <c r="LUZ51" s="342" t="s">
        <v>35</v>
      </c>
      <c r="LVA51" s="342" t="s">
        <v>35</v>
      </c>
      <c r="LVB51" s="342" t="s">
        <v>35</v>
      </c>
      <c r="LVC51" s="342" t="s">
        <v>35</v>
      </c>
      <c r="LVD51" s="342" t="s">
        <v>35</v>
      </c>
      <c r="LVE51" s="342" t="s">
        <v>35</v>
      </c>
      <c r="LVF51" s="342" t="s">
        <v>35</v>
      </c>
      <c r="LVG51" s="342" t="s">
        <v>35</v>
      </c>
      <c r="LVH51" s="342" t="s">
        <v>35</v>
      </c>
      <c r="LVI51" s="342" t="s">
        <v>35</v>
      </c>
      <c r="LVJ51" s="342" t="s">
        <v>35</v>
      </c>
      <c r="LVK51" s="342" t="s">
        <v>35</v>
      </c>
      <c r="LVL51" s="342" t="s">
        <v>35</v>
      </c>
      <c r="LVM51" s="342" t="s">
        <v>35</v>
      </c>
      <c r="LVN51" s="342" t="s">
        <v>35</v>
      </c>
      <c r="LVO51" s="342" t="s">
        <v>35</v>
      </c>
      <c r="LVP51" s="342" t="s">
        <v>35</v>
      </c>
      <c r="LVQ51" s="342" t="s">
        <v>35</v>
      </c>
      <c r="LVR51" s="342" t="s">
        <v>35</v>
      </c>
      <c r="LVS51" s="342" t="s">
        <v>35</v>
      </c>
      <c r="LVT51" s="342" t="s">
        <v>35</v>
      </c>
      <c r="LVU51" s="342" t="s">
        <v>35</v>
      </c>
      <c r="LVV51" s="342" t="s">
        <v>35</v>
      </c>
      <c r="LVW51" s="342" t="s">
        <v>35</v>
      </c>
      <c r="LVX51" s="342" t="s">
        <v>35</v>
      </c>
      <c r="LVY51" s="342" t="s">
        <v>35</v>
      </c>
      <c r="LVZ51" s="342" t="s">
        <v>35</v>
      </c>
      <c r="LWA51" s="342" t="s">
        <v>35</v>
      </c>
      <c r="LWB51" s="342" t="s">
        <v>35</v>
      </c>
      <c r="LWC51" s="342" t="s">
        <v>35</v>
      </c>
      <c r="LWD51" s="342" t="s">
        <v>35</v>
      </c>
      <c r="LWE51" s="342" t="s">
        <v>35</v>
      </c>
      <c r="LWF51" s="342" t="s">
        <v>35</v>
      </c>
      <c r="LWG51" s="342" t="s">
        <v>35</v>
      </c>
      <c r="LWH51" s="342" t="s">
        <v>35</v>
      </c>
      <c r="LWI51" s="342" t="s">
        <v>35</v>
      </c>
      <c r="LWJ51" s="342" t="s">
        <v>35</v>
      </c>
      <c r="LWK51" s="342" t="s">
        <v>35</v>
      </c>
      <c r="LWL51" s="342" t="s">
        <v>35</v>
      </c>
      <c r="LWM51" s="342" t="s">
        <v>35</v>
      </c>
      <c r="LWN51" s="342" t="s">
        <v>35</v>
      </c>
      <c r="LWO51" s="342" t="s">
        <v>35</v>
      </c>
      <c r="LWP51" s="342" t="s">
        <v>35</v>
      </c>
      <c r="LWQ51" s="342" t="s">
        <v>35</v>
      </c>
      <c r="LWR51" s="342" t="s">
        <v>35</v>
      </c>
      <c r="LWS51" s="342" t="s">
        <v>35</v>
      </c>
      <c r="LWT51" s="342" t="s">
        <v>35</v>
      </c>
      <c r="LWU51" s="342" t="s">
        <v>35</v>
      </c>
      <c r="LWV51" s="342" t="s">
        <v>35</v>
      </c>
      <c r="LWW51" s="342" t="s">
        <v>35</v>
      </c>
      <c r="LWX51" s="342" t="s">
        <v>35</v>
      </c>
      <c r="LWY51" s="342" t="s">
        <v>35</v>
      </c>
      <c r="LWZ51" s="342" t="s">
        <v>35</v>
      </c>
      <c r="LXA51" s="342" t="s">
        <v>35</v>
      </c>
      <c r="LXB51" s="342" t="s">
        <v>35</v>
      </c>
      <c r="LXC51" s="342" t="s">
        <v>35</v>
      </c>
      <c r="LXD51" s="342" t="s">
        <v>35</v>
      </c>
      <c r="LXE51" s="342" t="s">
        <v>35</v>
      </c>
      <c r="LXF51" s="342" t="s">
        <v>35</v>
      </c>
      <c r="LXG51" s="342" t="s">
        <v>35</v>
      </c>
      <c r="LXH51" s="342" t="s">
        <v>35</v>
      </c>
      <c r="LXI51" s="342" t="s">
        <v>35</v>
      </c>
      <c r="LXJ51" s="342" t="s">
        <v>35</v>
      </c>
      <c r="LXK51" s="342" t="s">
        <v>35</v>
      </c>
      <c r="LXL51" s="342" t="s">
        <v>35</v>
      </c>
      <c r="LXM51" s="342" t="s">
        <v>35</v>
      </c>
      <c r="LXN51" s="342" t="s">
        <v>35</v>
      </c>
      <c r="LXO51" s="342" t="s">
        <v>35</v>
      </c>
      <c r="LXP51" s="342" t="s">
        <v>35</v>
      </c>
      <c r="LXQ51" s="342" t="s">
        <v>35</v>
      </c>
      <c r="LXR51" s="342" t="s">
        <v>35</v>
      </c>
      <c r="LXS51" s="342" t="s">
        <v>35</v>
      </c>
      <c r="LXT51" s="342" t="s">
        <v>35</v>
      </c>
      <c r="LXU51" s="342" t="s">
        <v>35</v>
      </c>
      <c r="LXV51" s="342" t="s">
        <v>35</v>
      </c>
      <c r="LXW51" s="342" t="s">
        <v>35</v>
      </c>
      <c r="LXX51" s="342" t="s">
        <v>35</v>
      </c>
      <c r="LXY51" s="342" t="s">
        <v>35</v>
      </c>
      <c r="LXZ51" s="342" t="s">
        <v>35</v>
      </c>
      <c r="LYA51" s="342" t="s">
        <v>35</v>
      </c>
      <c r="LYB51" s="342" t="s">
        <v>35</v>
      </c>
      <c r="LYC51" s="342" t="s">
        <v>35</v>
      </c>
      <c r="LYD51" s="342" t="s">
        <v>35</v>
      </c>
      <c r="LYE51" s="342" t="s">
        <v>35</v>
      </c>
      <c r="LYF51" s="342" t="s">
        <v>35</v>
      </c>
      <c r="LYG51" s="342" t="s">
        <v>35</v>
      </c>
      <c r="LYH51" s="342" t="s">
        <v>35</v>
      </c>
      <c r="LYI51" s="342" t="s">
        <v>35</v>
      </c>
      <c r="LYJ51" s="342" t="s">
        <v>35</v>
      </c>
      <c r="LYK51" s="342" t="s">
        <v>35</v>
      </c>
      <c r="LYL51" s="342" t="s">
        <v>35</v>
      </c>
      <c r="LYM51" s="342" t="s">
        <v>35</v>
      </c>
      <c r="LYN51" s="342" t="s">
        <v>35</v>
      </c>
      <c r="LYO51" s="342" t="s">
        <v>35</v>
      </c>
      <c r="LYP51" s="342" t="s">
        <v>35</v>
      </c>
      <c r="LYQ51" s="342" t="s">
        <v>35</v>
      </c>
      <c r="LYR51" s="342" t="s">
        <v>35</v>
      </c>
      <c r="LYS51" s="342" t="s">
        <v>35</v>
      </c>
      <c r="LYT51" s="342" t="s">
        <v>35</v>
      </c>
      <c r="LYU51" s="342" t="s">
        <v>35</v>
      </c>
      <c r="LYV51" s="342" t="s">
        <v>35</v>
      </c>
      <c r="LYW51" s="342" t="s">
        <v>35</v>
      </c>
      <c r="LYX51" s="342" t="s">
        <v>35</v>
      </c>
      <c r="LYY51" s="342" t="s">
        <v>35</v>
      </c>
      <c r="LYZ51" s="342" t="s">
        <v>35</v>
      </c>
      <c r="LZA51" s="342" t="s">
        <v>35</v>
      </c>
      <c r="LZB51" s="342" t="s">
        <v>35</v>
      </c>
      <c r="LZC51" s="342" t="s">
        <v>35</v>
      </c>
      <c r="LZD51" s="342" t="s">
        <v>35</v>
      </c>
      <c r="LZE51" s="342" t="s">
        <v>35</v>
      </c>
      <c r="LZF51" s="342" t="s">
        <v>35</v>
      </c>
      <c r="LZG51" s="342" t="s">
        <v>35</v>
      </c>
      <c r="LZH51" s="342" t="s">
        <v>35</v>
      </c>
      <c r="LZI51" s="342" t="s">
        <v>35</v>
      </c>
      <c r="LZJ51" s="342" t="s">
        <v>35</v>
      </c>
      <c r="LZK51" s="342" t="s">
        <v>35</v>
      </c>
      <c r="LZL51" s="342" t="s">
        <v>35</v>
      </c>
      <c r="LZM51" s="342" t="s">
        <v>35</v>
      </c>
      <c r="LZN51" s="342" t="s">
        <v>35</v>
      </c>
      <c r="LZO51" s="342" t="s">
        <v>35</v>
      </c>
      <c r="LZP51" s="342" t="s">
        <v>35</v>
      </c>
      <c r="LZQ51" s="342" t="s">
        <v>35</v>
      </c>
      <c r="LZR51" s="342" t="s">
        <v>35</v>
      </c>
      <c r="LZS51" s="342" t="s">
        <v>35</v>
      </c>
      <c r="LZT51" s="342" t="s">
        <v>35</v>
      </c>
      <c r="LZU51" s="342" t="s">
        <v>35</v>
      </c>
      <c r="LZV51" s="342" t="s">
        <v>35</v>
      </c>
      <c r="LZW51" s="342" t="s">
        <v>35</v>
      </c>
      <c r="LZX51" s="342" t="s">
        <v>35</v>
      </c>
      <c r="LZY51" s="342" t="s">
        <v>35</v>
      </c>
      <c r="LZZ51" s="342" t="s">
        <v>35</v>
      </c>
      <c r="MAA51" s="342" t="s">
        <v>35</v>
      </c>
      <c r="MAB51" s="342" t="s">
        <v>35</v>
      </c>
      <c r="MAC51" s="342" t="s">
        <v>35</v>
      </c>
      <c r="MAD51" s="342" t="s">
        <v>35</v>
      </c>
      <c r="MAE51" s="342" t="s">
        <v>35</v>
      </c>
      <c r="MAF51" s="342" t="s">
        <v>35</v>
      </c>
      <c r="MAG51" s="342" t="s">
        <v>35</v>
      </c>
      <c r="MAH51" s="342" t="s">
        <v>35</v>
      </c>
      <c r="MAI51" s="342" t="s">
        <v>35</v>
      </c>
      <c r="MAJ51" s="342" t="s">
        <v>35</v>
      </c>
      <c r="MAK51" s="342" t="s">
        <v>35</v>
      </c>
      <c r="MAL51" s="342" t="s">
        <v>35</v>
      </c>
      <c r="MAM51" s="342" t="s">
        <v>35</v>
      </c>
      <c r="MAN51" s="342" t="s">
        <v>35</v>
      </c>
      <c r="MAO51" s="342" t="s">
        <v>35</v>
      </c>
      <c r="MAP51" s="342" t="s">
        <v>35</v>
      </c>
      <c r="MAQ51" s="342" t="s">
        <v>35</v>
      </c>
      <c r="MAR51" s="342" t="s">
        <v>35</v>
      </c>
      <c r="MAS51" s="342" t="s">
        <v>35</v>
      </c>
      <c r="MAT51" s="342" t="s">
        <v>35</v>
      </c>
      <c r="MAU51" s="342" t="s">
        <v>35</v>
      </c>
      <c r="MAV51" s="342" t="s">
        <v>35</v>
      </c>
      <c r="MAW51" s="342" t="s">
        <v>35</v>
      </c>
      <c r="MAX51" s="342" t="s">
        <v>35</v>
      </c>
      <c r="MAY51" s="342" t="s">
        <v>35</v>
      </c>
      <c r="MAZ51" s="342" t="s">
        <v>35</v>
      </c>
      <c r="MBA51" s="342" t="s">
        <v>35</v>
      </c>
      <c r="MBB51" s="342" t="s">
        <v>35</v>
      </c>
      <c r="MBC51" s="342" t="s">
        <v>35</v>
      </c>
      <c r="MBD51" s="342" t="s">
        <v>35</v>
      </c>
      <c r="MBE51" s="342" t="s">
        <v>35</v>
      </c>
      <c r="MBF51" s="342" t="s">
        <v>35</v>
      </c>
      <c r="MBG51" s="342" t="s">
        <v>35</v>
      </c>
      <c r="MBH51" s="342" t="s">
        <v>35</v>
      </c>
      <c r="MBI51" s="342" t="s">
        <v>35</v>
      </c>
      <c r="MBJ51" s="342" t="s">
        <v>35</v>
      </c>
      <c r="MBK51" s="342" t="s">
        <v>35</v>
      </c>
      <c r="MBL51" s="342" t="s">
        <v>35</v>
      </c>
      <c r="MBM51" s="342" t="s">
        <v>35</v>
      </c>
      <c r="MBN51" s="342" t="s">
        <v>35</v>
      </c>
      <c r="MBO51" s="342" t="s">
        <v>35</v>
      </c>
      <c r="MBP51" s="342" t="s">
        <v>35</v>
      </c>
      <c r="MBQ51" s="342" t="s">
        <v>35</v>
      </c>
      <c r="MBR51" s="342" t="s">
        <v>35</v>
      </c>
      <c r="MBS51" s="342" t="s">
        <v>35</v>
      </c>
      <c r="MBT51" s="342" t="s">
        <v>35</v>
      </c>
      <c r="MBU51" s="342" t="s">
        <v>35</v>
      </c>
      <c r="MBV51" s="342" t="s">
        <v>35</v>
      </c>
      <c r="MBW51" s="342" t="s">
        <v>35</v>
      </c>
      <c r="MBX51" s="342" t="s">
        <v>35</v>
      </c>
      <c r="MBY51" s="342" t="s">
        <v>35</v>
      </c>
      <c r="MBZ51" s="342" t="s">
        <v>35</v>
      </c>
      <c r="MCA51" s="342" t="s">
        <v>35</v>
      </c>
      <c r="MCB51" s="342" t="s">
        <v>35</v>
      </c>
      <c r="MCC51" s="342" t="s">
        <v>35</v>
      </c>
      <c r="MCD51" s="342" t="s">
        <v>35</v>
      </c>
      <c r="MCE51" s="342" t="s">
        <v>35</v>
      </c>
      <c r="MCF51" s="342" t="s">
        <v>35</v>
      </c>
      <c r="MCG51" s="342" t="s">
        <v>35</v>
      </c>
      <c r="MCH51" s="342" t="s">
        <v>35</v>
      </c>
      <c r="MCI51" s="342" t="s">
        <v>35</v>
      </c>
      <c r="MCJ51" s="342" t="s">
        <v>35</v>
      </c>
      <c r="MCK51" s="342" t="s">
        <v>35</v>
      </c>
      <c r="MCL51" s="342" t="s">
        <v>35</v>
      </c>
      <c r="MCM51" s="342" t="s">
        <v>35</v>
      </c>
      <c r="MCN51" s="342" t="s">
        <v>35</v>
      </c>
      <c r="MCO51" s="342" t="s">
        <v>35</v>
      </c>
      <c r="MCP51" s="342" t="s">
        <v>35</v>
      </c>
      <c r="MCQ51" s="342" t="s">
        <v>35</v>
      </c>
      <c r="MCR51" s="342" t="s">
        <v>35</v>
      </c>
      <c r="MCS51" s="342" t="s">
        <v>35</v>
      </c>
      <c r="MCT51" s="342" t="s">
        <v>35</v>
      </c>
      <c r="MCU51" s="342" t="s">
        <v>35</v>
      </c>
      <c r="MCV51" s="342" t="s">
        <v>35</v>
      </c>
      <c r="MCW51" s="342" t="s">
        <v>35</v>
      </c>
      <c r="MCX51" s="342" t="s">
        <v>35</v>
      </c>
      <c r="MCY51" s="342" t="s">
        <v>35</v>
      </c>
      <c r="MCZ51" s="342" t="s">
        <v>35</v>
      </c>
      <c r="MDA51" s="342" t="s">
        <v>35</v>
      </c>
      <c r="MDB51" s="342" t="s">
        <v>35</v>
      </c>
      <c r="MDC51" s="342" t="s">
        <v>35</v>
      </c>
      <c r="MDD51" s="342" t="s">
        <v>35</v>
      </c>
      <c r="MDE51" s="342" t="s">
        <v>35</v>
      </c>
      <c r="MDF51" s="342" t="s">
        <v>35</v>
      </c>
      <c r="MDG51" s="342" t="s">
        <v>35</v>
      </c>
      <c r="MDH51" s="342" t="s">
        <v>35</v>
      </c>
      <c r="MDI51" s="342" t="s">
        <v>35</v>
      </c>
      <c r="MDJ51" s="342" t="s">
        <v>35</v>
      </c>
      <c r="MDK51" s="342" t="s">
        <v>35</v>
      </c>
      <c r="MDL51" s="342" t="s">
        <v>35</v>
      </c>
      <c r="MDM51" s="342" t="s">
        <v>35</v>
      </c>
      <c r="MDN51" s="342" t="s">
        <v>35</v>
      </c>
      <c r="MDO51" s="342" t="s">
        <v>35</v>
      </c>
      <c r="MDP51" s="342" t="s">
        <v>35</v>
      </c>
      <c r="MDQ51" s="342" t="s">
        <v>35</v>
      </c>
      <c r="MDR51" s="342" t="s">
        <v>35</v>
      </c>
      <c r="MDS51" s="342" t="s">
        <v>35</v>
      </c>
      <c r="MDT51" s="342" t="s">
        <v>35</v>
      </c>
      <c r="MDU51" s="342" t="s">
        <v>35</v>
      </c>
      <c r="MDV51" s="342" t="s">
        <v>35</v>
      </c>
      <c r="MDW51" s="342" t="s">
        <v>35</v>
      </c>
      <c r="MDX51" s="342" t="s">
        <v>35</v>
      </c>
      <c r="MDY51" s="342" t="s">
        <v>35</v>
      </c>
      <c r="MDZ51" s="342" t="s">
        <v>35</v>
      </c>
      <c r="MEA51" s="342" t="s">
        <v>35</v>
      </c>
      <c r="MEB51" s="342" t="s">
        <v>35</v>
      </c>
      <c r="MEC51" s="342" t="s">
        <v>35</v>
      </c>
      <c r="MED51" s="342" t="s">
        <v>35</v>
      </c>
      <c r="MEE51" s="342" t="s">
        <v>35</v>
      </c>
      <c r="MEF51" s="342" t="s">
        <v>35</v>
      </c>
      <c r="MEG51" s="342" t="s">
        <v>35</v>
      </c>
      <c r="MEH51" s="342" t="s">
        <v>35</v>
      </c>
      <c r="MEI51" s="342" t="s">
        <v>35</v>
      </c>
      <c r="MEJ51" s="342" t="s">
        <v>35</v>
      </c>
      <c r="MEK51" s="342" t="s">
        <v>35</v>
      </c>
      <c r="MEL51" s="342" t="s">
        <v>35</v>
      </c>
      <c r="MEM51" s="342" t="s">
        <v>35</v>
      </c>
      <c r="MEN51" s="342" t="s">
        <v>35</v>
      </c>
      <c r="MEO51" s="342" t="s">
        <v>35</v>
      </c>
      <c r="MEP51" s="342" t="s">
        <v>35</v>
      </c>
      <c r="MEQ51" s="342" t="s">
        <v>35</v>
      </c>
      <c r="MER51" s="342" t="s">
        <v>35</v>
      </c>
      <c r="MES51" s="342" t="s">
        <v>35</v>
      </c>
      <c r="MET51" s="342" t="s">
        <v>35</v>
      </c>
      <c r="MEU51" s="342" t="s">
        <v>35</v>
      </c>
      <c r="MEV51" s="342" t="s">
        <v>35</v>
      </c>
      <c r="MEW51" s="342" t="s">
        <v>35</v>
      </c>
      <c r="MEX51" s="342" t="s">
        <v>35</v>
      </c>
      <c r="MEY51" s="342" t="s">
        <v>35</v>
      </c>
      <c r="MEZ51" s="342" t="s">
        <v>35</v>
      </c>
      <c r="MFA51" s="342" t="s">
        <v>35</v>
      </c>
      <c r="MFB51" s="342" t="s">
        <v>35</v>
      </c>
      <c r="MFC51" s="342" t="s">
        <v>35</v>
      </c>
      <c r="MFD51" s="342" t="s">
        <v>35</v>
      </c>
      <c r="MFE51" s="342" t="s">
        <v>35</v>
      </c>
      <c r="MFF51" s="342" t="s">
        <v>35</v>
      </c>
      <c r="MFG51" s="342" t="s">
        <v>35</v>
      </c>
      <c r="MFH51" s="342" t="s">
        <v>35</v>
      </c>
      <c r="MFI51" s="342" t="s">
        <v>35</v>
      </c>
      <c r="MFJ51" s="342" t="s">
        <v>35</v>
      </c>
      <c r="MFK51" s="342" t="s">
        <v>35</v>
      </c>
      <c r="MFL51" s="342" t="s">
        <v>35</v>
      </c>
      <c r="MFM51" s="342" t="s">
        <v>35</v>
      </c>
      <c r="MFN51" s="342" t="s">
        <v>35</v>
      </c>
      <c r="MFO51" s="342" t="s">
        <v>35</v>
      </c>
      <c r="MFP51" s="342" t="s">
        <v>35</v>
      </c>
      <c r="MFQ51" s="342" t="s">
        <v>35</v>
      </c>
      <c r="MFR51" s="342" t="s">
        <v>35</v>
      </c>
      <c r="MFS51" s="342" t="s">
        <v>35</v>
      </c>
      <c r="MFT51" s="342" t="s">
        <v>35</v>
      </c>
      <c r="MFU51" s="342" t="s">
        <v>35</v>
      </c>
      <c r="MFV51" s="342" t="s">
        <v>35</v>
      </c>
      <c r="MFW51" s="342" t="s">
        <v>35</v>
      </c>
      <c r="MFX51" s="342" t="s">
        <v>35</v>
      </c>
      <c r="MFY51" s="342" t="s">
        <v>35</v>
      </c>
      <c r="MFZ51" s="342" t="s">
        <v>35</v>
      </c>
      <c r="MGA51" s="342" t="s">
        <v>35</v>
      </c>
      <c r="MGB51" s="342" t="s">
        <v>35</v>
      </c>
      <c r="MGC51" s="342" t="s">
        <v>35</v>
      </c>
      <c r="MGD51" s="342" t="s">
        <v>35</v>
      </c>
      <c r="MGE51" s="342" t="s">
        <v>35</v>
      </c>
      <c r="MGF51" s="342" t="s">
        <v>35</v>
      </c>
      <c r="MGG51" s="342" t="s">
        <v>35</v>
      </c>
      <c r="MGH51" s="342" t="s">
        <v>35</v>
      </c>
      <c r="MGI51" s="342" t="s">
        <v>35</v>
      </c>
      <c r="MGJ51" s="342" t="s">
        <v>35</v>
      </c>
      <c r="MGK51" s="342" t="s">
        <v>35</v>
      </c>
      <c r="MGL51" s="342" t="s">
        <v>35</v>
      </c>
      <c r="MGM51" s="342" t="s">
        <v>35</v>
      </c>
      <c r="MGN51" s="342" t="s">
        <v>35</v>
      </c>
      <c r="MGO51" s="342" t="s">
        <v>35</v>
      </c>
      <c r="MGP51" s="342" t="s">
        <v>35</v>
      </c>
      <c r="MGQ51" s="342" t="s">
        <v>35</v>
      </c>
      <c r="MGR51" s="342" t="s">
        <v>35</v>
      </c>
      <c r="MGS51" s="342" t="s">
        <v>35</v>
      </c>
      <c r="MGT51" s="342" t="s">
        <v>35</v>
      </c>
      <c r="MGU51" s="342" t="s">
        <v>35</v>
      </c>
      <c r="MGV51" s="342" t="s">
        <v>35</v>
      </c>
      <c r="MGW51" s="342" t="s">
        <v>35</v>
      </c>
      <c r="MGX51" s="342" t="s">
        <v>35</v>
      </c>
      <c r="MGY51" s="342" t="s">
        <v>35</v>
      </c>
      <c r="MGZ51" s="342" t="s">
        <v>35</v>
      </c>
      <c r="MHA51" s="342" t="s">
        <v>35</v>
      </c>
      <c r="MHB51" s="342" t="s">
        <v>35</v>
      </c>
      <c r="MHC51" s="342" t="s">
        <v>35</v>
      </c>
      <c r="MHD51" s="342" t="s">
        <v>35</v>
      </c>
      <c r="MHE51" s="342" t="s">
        <v>35</v>
      </c>
      <c r="MHF51" s="342" t="s">
        <v>35</v>
      </c>
      <c r="MHG51" s="342" t="s">
        <v>35</v>
      </c>
      <c r="MHH51" s="342" t="s">
        <v>35</v>
      </c>
      <c r="MHI51" s="342" t="s">
        <v>35</v>
      </c>
      <c r="MHJ51" s="342" t="s">
        <v>35</v>
      </c>
      <c r="MHK51" s="342" t="s">
        <v>35</v>
      </c>
      <c r="MHL51" s="342" t="s">
        <v>35</v>
      </c>
      <c r="MHM51" s="342" t="s">
        <v>35</v>
      </c>
      <c r="MHN51" s="342" t="s">
        <v>35</v>
      </c>
      <c r="MHO51" s="342" t="s">
        <v>35</v>
      </c>
      <c r="MHP51" s="342" t="s">
        <v>35</v>
      </c>
      <c r="MHQ51" s="342" t="s">
        <v>35</v>
      </c>
      <c r="MHR51" s="342" t="s">
        <v>35</v>
      </c>
      <c r="MHS51" s="342" t="s">
        <v>35</v>
      </c>
      <c r="MHT51" s="342" t="s">
        <v>35</v>
      </c>
      <c r="MHU51" s="342" t="s">
        <v>35</v>
      </c>
      <c r="MHV51" s="342" t="s">
        <v>35</v>
      </c>
      <c r="MHW51" s="342" t="s">
        <v>35</v>
      </c>
      <c r="MHX51" s="342" t="s">
        <v>35</v>
      </c>
      <c r="MHY51" s="342" t="s">
        <v>35</v>
      </c>
      <c r="MHZ51" s="342" t="s">
        <v>35</v>
      </c>
      <c r="MIA51" s="342" t="s">
        <v>35</v>
      </c>
      <c r="MIB51" s="342" t="s">
        <v>35</v>
      </c>
      <c r="MIC51" s="342" t="s">
        <v>35</v>
      </c>
      <c r="MID51" s="342" t="s">
        <v>35</v>
      </c>
      <c r="MIE51" s="342" t="s">
        <v>35</v>
      </c>
      <c r="MIF51" s="342" t="s">
        <v>35</v>
      </c>
      <c r="MIG51" s="342" t="s">
        <v>35</v>
      </c>
      <c r="MIH51" s="342" t="s">
        <v>35</v>
      </c>
      <c r="MII51" s="342" t="s">
        <v>35</v>
      </c>
      <c r="MIJ51" s="342" t="s">
        <v>35</v>
      </c>
      <c r="MIK51" s="342" t="s">
        <v>35</v>
      </c>
      <c r="MIL51" s="342" t="s">
        <v>35</v>
      </c>
      <c r="MIM51" s="342" t="s">
        <v>35</v>
      </c>
      <c r="MIN51" s="342" t="s">
        <v>35</v>
      </c>
      <c r="MIO51" s="342" t="s">
        <v>35</v>
      </c>
      <c r="MIP51" s="342" t="s">
        <v>35</v>
      </c>
      <c r="MIQ51" s="342" t="s">
        <v>35</v>
      </c>
      <c r="MIR51" s="342" t="s">
        <v>35</v>
      </c>
      <c r="MIS51" s="342" t="s">
        <v>35</v>
      </c>
      <c r="MIT51" s="342" t="s">
        <v>35</v>
      </c>
      <c r="MIU51" s="342" t="s">
        <v>35</v>
      </c>
      <c r="MIV51" s="342" t="s">
        <v>35</v>
      </c>
      <c r="MIW51" s="342" t="s">
        <v>35</v>
      </c>
      <c r="MIX51" s="342" t="s">
        <v>35</v>
      </c>
      <c r="MIY51" s="342" t="s">
        <v>35</v>
      </c>
      <c r="MIZ51" s="342" t="s">
        <v>35</v>
      </c>
      <c r="MJA51" s="342" t="s">
        <v>35</v>
      </c>
      <c r="MJB51" s="342" t="s">
        <v>35</v>
      </c>
      <c r="MJC51" s="342" t="s">
        <v>35</v>
      </c>
      <c r="MJD51" s="342" t="s">
        <v>35</v>
      </c>
      <c r="MJE51" s="342" t="s">
        <v>35</v>
      </c>
      <c r="MJF51" s="342" t="s">
        <v>35</v>
      </c>
      <c r="MJG51" s="342" t="s">
        <v>35</v>
      </c>
      <c r="MJH51" s="342" t="s">
        <v>35</v>
      </c>
      <c r="MJI51" s="342" t="s">
        <v>35</v>
      </c>
      <c r="MJJ51" s="342" t="s">
        <v>35</v>
      </c>
      <c r="MJK51" s="342" t="s">
        <v>35</v>
      </c>
      <c r="MJL51" s="342" t="s">
        <v>35</v>
      </c>
      <c r="MJM51" s="342" t="s">
        <v>35</v>
      </c>
      <c r="MJN51" s="342" t="s">
        <v>35</v>
      </c>
      <c r="MJO51" s="342" t="s">
        <v>35</v>
      </c>
      <c r="MJP51" s="342" t="s">
        <v>35</v>
      </c>
      <c r="MJQ51" s="342" t="s">
        <v>35</v>
      </c>
      <c r="MJR51" s="342" t="s">
        <v>35</v>
      </c>
      <c r="MJS51" s="342" t="s">
        <v>35</v>
      </c>
      <c r="MJT51" s="342" t="s">
        <v>35</v>
      </c>
      <c r="MJU51" s="342" t="s">
        <v>35</v>
      </c>
      <c r="MJV51" s="342" t="s">
        <v>35</v>
      </c>
      <c r="MJW51" s="342" t="s">
        <v>35</v>
      </c>
      <c r="MJX51" s="342" t="s">
        <v>35</v>
      </c>
      <c r="MJY51" s="342" t="s">
        <v>35</v>
      </c>
      <c r="MJZ51" s="342" t="s">
        <v>35</v>
      </c>
      <c r="MKA51" s="342" t="s">
        <v>35</v>
      </c>
      <c r="MKB51" s="342" t="s">
        <v>35</v>
      </c>
      <c r="MKC51" s="342" t="s">
        <v>35</v>
      </c>
      <c r="MKD51" s="342" t="s">
        <v>35</v>
      </c>
      <c r="MKE51" s="342" t="s">
        <v>35</v>
      </c>
      <c r="MKF51" s="342" t="s">
        <v>35</v>
      </c>
      <c r="MKG51" s="342" t="s">
        <v>35</v>
      </c>
      <c r="MKH51" s="342" t="s">
        <v>35</v>
      </c>
      <c r="MKI51" s="342" t="s">
        <v>35</v>
      </c>
      <c r="MKJ51" s="342" t="s">
        <v>35</v>
      </c>
      <c r="MKK51" s="342" t="s">
        <v>35</v>
      </c>
      <c r="MKL51" s="342" t="s">
        <v>35</v>
      </c>
      <c r="MKM51" s="342" t="s">
        <v>35</v>
      </c>
      <c r="MKN51" s="342" t="s">
        <v>35</v>
      </c>
      <c r="MKO51" s="342" t="s">
        <v>35</v>
      </c>
      <c r="MKP51" s="342" t="s">
        <v>35</v>
      </c>
      <c r="MKQ51" s="342" t="s">
        <v>35</v>
      </c>
      <c r="MKR51" s="342" t="s">
        <v>35</v>
      </c>
      <c r="MKS51" s="342" t="s">
        <v>35</v>
      </c>
      <c r="MKT51" s="342" t="s">
        <v>35</v>
      </c>
      <c r="MKU51" s="342" t="s">
        <v>35</v>
      </c>
      <c r="MKV51" s="342" t="s">
        <v>35</v>
      </c>
      <c r="MKW51" s="342" t="s">
        <v>35</v>
      </c>
      <c r="MKX51" s="342" t="s">
        <v>35</v>
      </c>
      <c r="MKY51" s="342" t="s">
        <v>35</v>
      </c>
      <c r="MKZ51" s="342" t="s">
        <v>35</v>
      </c>
      <c r="MLA51" s="342" t="s">
        <v>35</v>
      </c>
      <c r="MLB51" s="342" t="s">
        <v>35</v>
      </c>
      <c r="MLC51" s="342" t="s">
        <v>35</v>
      </c>
      <c r="MLD51" s="342" t="s">
        <v>35</v>
      </c>
      <c r="MLE51" s="342" t="s">
        <v>35</v>
      </c>
      <c r="MLF51" s="342" t="s">
        <v>35</v>
      </c>
      <c r="MLG51" s="342" t="s">
        <v>35</v>
      </c>
      <c r="MLH51" s="342" t="s">
        <v>35</v>
      </c>
      <c r="MLI51" s="342" t="s">
        <v>35</v>
      </c>
      <c r="MLJ51" s="342" t="s">
        <v>35</v>
      </c>
      <c r="MLK51" s="342" t="s">
        <v>35</v>
      </c>
      <c r="MLL51" s="342" t="s">
        <v>35</v>
      </c>
      <c r="MLM51" s="342" t="s">
        <v>35</v>
      </c>
      <c r="MLN51" s="342" t="s">
        <v>35</v>
      </c>
      <c r="MLO51" s="342" t="s">
        <v>35</v>
      </c>
      <c r="MLP51" s="342" t="s">
        <v>35</v>
      </c>
      <c r="MLQ51" s="342" t="s">
        <v>35</v>
      </c>
      <c r="MLR51" s="342" t="s">
        <v>35</v>
      </c>
      <c r="MLS51" s="342" t="s">
        <v>35</v>
      </c>
      <c r="MLT51" s="342" t="s">
        <v>35</v>
      </c>
      <c r="MLU51" s="342" t="s">
        <v>35</v>
      </c>
      <c r="MLV51" s="342" t="s">
        <v>35</v>
      </c>
      <c r="MLW51" s="342" t="s">
        <v>35</v>
      </c>
      <c r="MLX51" s="342" t="s">
        <v>35</v>
      </c>
      <c r="MLY51" s="342" t="s">
        <v>35</v>
      </c>
      <c r="MLZ51" s="342" t="s">
        <v>35</v>
      </c>
      <c r="MMA51" s="342" t="s">
        <v>35</v>
      </c>
      <c r="MMB51" s="342" t="s">
        <v>35</v>
      </c>
      <c r="MMC51" s="342" t="s">
        <v>35</v>
      </c>
      <c r="MMD51" s="342" t="s">
        <v>35</v>
      </c>
      <c r="MME51" s="342" t="s">
        <v>35</v>
      </c>
      <c r="MMF51" s="342" t="s">
        <v>35</v>
      </c>
      <c r="MMG51" s="342" t="s">
        <v>35</v>
      </c>
      <c r="MMH51" s="342" t="s">
        <v>35</v>
      </c>
      <c r="MMI51" s="342" t="s">
        <v>35</v>
      </c>
      <c r="MMJ51" s="342" t="s">
        <v>35</v>
      </c>
      <c r="MMK51" s="342" t="s">
        <v>35</v>
      </c>
      <c r="MML51" s="342" t="s">
        <v>35</v>
      </c>
      <c r="MMM51" s="342" t="s">
        <v>35</v>
      </c>
      <c r="MMN51" s="342" t="s">
        <v>35</v>
      </c>
      <c r="MMO51" s="342" t="s">
        <v>35</v>
      </c>
      <c r="MMP51" s="342" t="s">
        <v>35</v>
      </c>
      <c r="MMQ51" s="342" t="s">
        <v>35</v>
      </c>
      <c r="MMR51" s="342" t="s">
        <v>35</v>
      </c>
      <c r="MMS51" s="342" t="s">
        <v>35</v>
      </c>
      <c r="MMT51" s="342" t="s">
        <v>35</v>
      </c>
      <c r="MMU51" s="342" t="s">
        <v>35</v>
      </c>
      <c r="MMV51" s="342" t="s">
        <v>35</v>
      </c>
      <c r="MMW51" s="342" t="s">
        <v>35</v>
      </c>
      <c r="MMX51" s="342" t="s">
        <v>35</v>
      </c>
      <c r="MMY51" s="342" t="s">
        <v>35</v>
      </c>
      <c r="MMZ51" s="342" t="s">
        <v>35</v>
      </c>
      <c r="MNA51" s="342" t="s">
        <v>35</v>
      </c>
      <c r="MNB51" s="342" t="s">
        <v>35</v>
      </c>
      <c r="MNC51" s="342" t="s">
        <v>35</v>
      </c>
      <c r="MND51" s="342" t="s">
        <v>35</v>
      </c>
      <c r="MNE51" s="342" t="s">
        <v>35</v>
      </c>
      <c r="MNF51" s="342" t="s">
        <v>35</v>
      </c>
      <c r="MNG51" s="342" t="s">
        <v>35</v>
      </c>
      <c r="MNH51" s="342" t="s">
        <v>35</v>
      </c>
      <c r="MNI51" s="342" t="s">
        <v>35</v>
      </c>
      <c r="MNJ51" s="342" t="s">
        <v>35</v>
      </c>
      <c r="MNK51" s="342" t="s">
        <v>35</v>
      </c>
      <c r="MNL51" s="342" t="s">
        <v>35</v>
      </c>
      <c r="MNM51" s="342" t="s">
        <v>35</v>
      </c>
      <c r="MNN51" s="342" t="s">
        <v>35</v>
      </c>
      <c r="MNO51" s="342" t="s">
        <v>35</v>
      </c>
      <c r="MNP51" s="342" t="s">
        <v>35</v>
      </c>
      <c r="MNQ51" s="342" t="s">
        <v>35</v>
      </c>
      <c r="MNR51" s="342" t="s">
        <v>35</v>
      </c>
      <c r="MNS51" s="342" t="s">
        <v>35</v>
      </c>
      <c r="MNT51" s="342" t="s">
        <v>35</v>
      </c>
      <c r="MNU51" s="342" t="s">
        <v>35</v>
      </c>
      <c r="MNV51" s="342" t="s">
        <v>35</v>
      </c>
      <c r="MNW51" s="342" t="s">
        <v>35</v>
      </c>
      <c r="MNX51" s="342" t="s">
        <v>35</v>
      </c>
      <c r="MNY51" s="342" t="s">
        <v>35</v>
      </c>
      <c r="MNZ51" s="342" t="s">
        <v>35</v>
      </c>
      <c r="MOA51" s="342" t="s">
        <v>35</v>
      </c>
      <c r="MOB51" s="342" t="s">
        <v>35</v>
      </c>
      <c r="MOC51" s="342" t="s">
        <v>35</v>
      </c>
      <c r="MOD51" s="342" t="s">
        <v>35</v>
      </c>
      <c r="MOE51" s="342" t="s">
        <v>35</v>
      </c>
      <c r="MOF51" s="342" t="s">
        <v>35</v>
      </c>
      <c r="MOG51" s="342" t="s">
        <v>35</v>
      </c>
      <c r="MOH51" s="342" t="s">
        <v>35</v>
      </c>
      <c r="MOI51" s="342" t="s">
        <v>35</v>
      </c>
      <c r="MOJ51" s="342" t="s">
        <v>35</v>
      </c>
      <c r="MOK51" s="342" t="s">
        <v>35</v>
      </c>
      <c r="MOL51" s="342" t="s">
        <v>35</v>
      </c>
      <c r="MOM51" s="342" t="s">
        <v>35</v>
      </c>
      <c r="MON51" s="342" t="s">
        <v>35</v>
      </c>
      <c r="MOO51" s="342" t="s">
        <v>35</v>
      </c>
      <c r="MOP51" s="342" t="s">
        <v>35</v>
      </c>
      <c r="MOQ51" s="342" t="s">
        <v>35</v>
      </c>
      <c r="MOR51" s="342" t="s">
        <v>35</v>
      </c>
      <c r="MOS51" s="342" t="s">
        <v>35</v>
      </c>
      <c r="MOT51" s="342" t="s">
        <v>35</v>
      </c>
      <c r="MOU51" s="342" t="s">
        <v>35</v>
      </c>
      <c r="MOV51" s="342" t="s">
        <v>35</v>
      </c>
      <c r="MOW51" s="342" t="s">
        <v>35</v>
      </c>
      <c r="MOX51" s="342" t="s">
        <v>35</v>
      </c>
      <c r="MOY51" s="342" t="s">
        <v>35</v>
      </c>
      <c r="MOZ51" s="342" t="s">
        <v>35</v>
      </c>
      <c r="MPA51" s="342" t="s">
        <v>35</v>
      </c>
      <c r="MPB51" s="342" t="s">
        <v>35</v>
      </c>
      <c r="MPC51" s="342" t="s">
        <v>35</v>
      </c>
      <c r="MPD51" s="342" t="s">
        <v>35</v>
      </c>
      <c r="MPE51" s="342" t="s">
        <v>35</v>
      </c>
      <c r="MPF51" s="342" t="s">
        <v>35</v>
      </c>
      <c r="MPG51" s="342" t="s">
        <v>35</v>
      </c>
      <c r="MPH51" s="342" t="s">
        <v>35</v>
      </c>
      <c r="MPI51" s="342" t="s">
        <v>35</v>
      </c>
      <c r="MPJ51" s="342" t="s">
        <v>35</v>
      </c>
      <c r="MPK51" s="342" t="s">
        <v>35</v>
      </c>
      <c r="MPL51" s="342" t="s">
        <v>35</v>
      </c>
      <c r="MPM51" s="342" t="s">
        <v>35</v>
      </c>
      <c r="MPN51" s="342" t="s">
        <v>35</v>
      </c>
      <c r="MPO51" s="342" t="s">
        <v>35</v>
      </c>
      <c r="MPP51" s="342" t="s">
        <v>35</v>
      </c>
      <c r="MPQ51" s="342" t="s">
        <v>35</v>
      </c>
      <c r="MPR51" s="342" t="s">
        <v>35</v>
      </c>
      <c r="MPS51" s="342" t="s">
        <v>35</v>
      </c>
      <c r="MPT51" s="342" t="s">
        <v>35</v>
      </c>
      <c r="MPU51" s="342" t="s">
        <v>35</v>
      </c>
      <c r="MPV51" s="342" t="s">
        <v>35</v>
      </c>
      <c r="MPW51" s="342" t="s">
        <v>35</v>
      </c>
      <c r="MPX51" s="342" t="s">
        <v>35</v>
      </c>
      <c r="MPY51" s="342" t="s">
        <v>35</v>
      </c>
      <c r="MPZ51" s="342" t="s">
        <v>35</v>
      </c>
      <c r="MQA51" s="342" t="s">
        <v>35</v>
      </c>
      <c r="MQB51" s="342" t="s">
        <v>35</v>
      </c>
      <c r="MQC51" s="342" t="s">
        <v>35</v>
      </c>
      <c r="MQD51" s="342" t="s">
        <v>35</v>
      </c>
      <c r="MQE51" s="342" t="s">
        <v>35</v>
      </c>
      <c r="MQF51" s="342" t="s">
        <v>35</v>
      </c>
      <c r="MQG51" s="342" t="s">
        <v>35</v>
      </c>
      <c r="MQH51" s="342" t="s">
        <v>35</v>
      </c>
      <c r="MQI51" s="342" t="s">
        <v>35</v>
      </c>
      <c r="MQJ51" s="342" t="s">
        <v>35</v>
      </c>
      <c r="MQK51" s="342" t="s">
        <v>35</v>
      </c>
      <c r="MQL51" s="342" t="s">
        <v>35</v>
      </c>
      <c r="MQM51" s="342" t="s">
        <v>35</v>
      </c>
      <c r="MQN51" s="342" t="s">
        <v>35</v>
      </c>
      <c r="MQO51" s="342" t="s">
        <v>35</v>
      </c>
      <c r="MQP51" s="342" t="s">
        <v>35</v>
      </c>
      <c r="MQQ51" s="342" t="s">
        <v>35</v>
      </c>
      <c r="MQR51" s="342" t="s">
        <v>35</v>
      </c>
      <c r="MQS51" s="342" t="s">
        <v>35</v>
      </c>
      <c r="MQT51" s="342" t="s">
        <v>35</v>
      </c>
      <c r="MQU51" s="342" t="s">
        <v>35</v>
      </c>
      <c r="MQV51" s="342" t="s">
        <v>35</v>
      </c>
      <c r="MQW51" s="342" t="s">
        <v>35</v>
      </c>
      <c r="MQX51" s="342" t="s">
        <v>35</v>
      </c>
      <c r="MQY51" s="342" t="s">
        <v>35</v>
      </c>
      <c r="MQZ51" s="342" t="s">
        <v>35</v>
      </c>
      <c r="MRA51" s="342" t="s">
        <v>35</v>
      </c>
      <c r="MRB51" s="342" t="s">
        <v>35</v>
      </c>
      <c r="MRC51" s="342" t="s">
        <v>35</v>
      </c>
      <c r="MRD51" s="342" t="s">
        <v>35</v>
      </c>
      <c r="MRE51" s="342" t="s">
        <v>35</v>
      </c>
      <c r="MRF51" s="342" t="s">
        <v>35</v>
      </c>
      <c r="MRG51" s="342" t="s">
        <v>35</v>
      </c>
      <c r="MRH51" s="342" t="s">
        <v>35</v>
      </c>
      <c r="MRI51" s="342" t="s">
        <v>35</v>
      </c>
      <c r="MRJ51" s="342" t="s">
        <v>35</v>
      </c>
      <c r="MRK51" s="342" t="s">
        <v>35</v>
      </c>
      <c r="MRL51" s="342" t="s">
        <v>35</v>
      </c>
      <c r="MRM51" s="342" t="s">
        <v>35</v>
      </c>
      <c r="MRN51" s="342" t="s">
        <v>35</v>
      </c>
      <c r="MRO51" s="342" t="s">
        <v>35</v>
      </c>
      <c r="MRP51" s="342" t="s">
        <v>35</v>
      </c>
      <c r="MRQ51" s="342" t="s">
        <v>35</v>
      </c>
      <c r="MRR51" s="342" t="s">
        <v>35</v>
      </c>
      <c r="MRS51" s="342" t="s">
        <v>35</v>
      </c>
      <c r="MRT51" s="342" t="s">
        <v>35</v>
      </c>
      <c r="MRU51" s="342" t="s">
        <v>35</v>
      </c>
      <c r="MRV51" s="342" t="s">
        <v>35</v>
      </c>
      <c r="MRW51" s="342" t="s">
        <v>35</v>
      </c>
      <c r="MRX51" s="342" t="s">
        <v>35</v>
      </c>
      <c r="MRY51" s="342" t="s">
        <v>35</v>
      </c>
      <c r="MRZ51" s="342" t="s">
        <v>35</v>
      </c>
      <c r="MSA51" s="342" t="s">
        <v>35</v>
      </c>
      <c r="MSB51" s="342" t="s">
        <v>35</v>
      </c>
      <c r="MSC51" s="342" t="s">
        <v>35</v>
      </c>
      <c r="MSD51" s="342" t="s">
        <v>35</v>
      </c>
      <c r="MSE51" s="342" t="s">
        <v>35</v>
      </c>
      <c r="MSF51" s="342" t="s">
        <v>35</v>
      </c>
      <c r="MSG51" s="342" t="s">
        <v>35</v>
      </c>
      <c r="MSH51" s="342" t="s">
        <v>35</v>
      </c>
      <c r="MSI51" s="342" t="s">
        <v>35</v>
      </c>
      <c r="MSJ51" s="342" t="s">
        <v>35</v>
      </c>
      <c r="MSK51" s="342" t="s">
        <v>35</v>
      </c>
      <c r="MSL51" s="342" t="s">
        <v>35</v>
      </c>
      <c r="MSM51" s="342" t="s">
        <v>35</v>
      </c>
      <c r="MSN51" s="342" t="s">
        <v>35</v>
      </c>
      <c r="MSO51" s="342" t="s">
        <v>35</v>
      </c>
      <c r="MSP51" s="342" t="s">
        <v>35</v>
      </c>
      <c r="MSQ51" s="342" t="s">
        <v>35</v>
      </c>
      <c r="MSR51" s="342" t="s">
        <v>35</v>
      </c>
      <c r="MSS51" s="342" t="s">
        <v>35</v>
      </c>
      <c r="MST51" s="342" t="s">
        <v>35</v>
      </c>
      <c r="MSU51" s="342" t="s">
        <v>35</v>
      </c>
      <c r="MSV51" s="342" t="s">
        <v>35</v>
      </c>
      <c r="MSW51" s="342" t="s">
        <v>35</v>
      </c>
      <c r="MSX51" s="342" t="s">
        <v>35</v>
      </c>
      <c r="MSY51" s="342" t="s">
        <v>35</v>
      </c>
      <c r="MSZ51" s="342" t="s">
        <v>35</v>
      </c>
      <c r="MTA51" s="342" t="s">
        <v>35</v>
      </c>
      <c r="MTB51" s="342" t="s">
        <v>35</v>
      </c>
      <c r="MTC51" s="342" t="s">
        <v>35</v>
      </c>
      <c r="MTD51" s="342" t="s">
        <v>35</v>
      </c>
      <c r="MTE51" s="342" t="s">
        <v>35</v>
      </c>
      <c r="MTF51" s="342" t="s">
        <v>35</v>
      </c>
      <c r="MTG51" s="342" t="s">
        <v>35</v>
      </c>
      <c r="MTH51" s="342" t="s">
        <v>35</v>
      </c>
      <c r="MTI51" s="342" t="s">
        <v>35</v>
      </c>
      <c r="MTJ51" s="342" t="s">
        <v>35</v>
      </c>
      <c r="MTK51" s="342" t="s">
        <v>35</v>
      </c>
      <c r="MTL51" s="342" t="s">
        <v>35</v>
      </c>
      <c r="MTM51" s="342" t="s">
        <v>35</v>
      </c>
      <c r="MTN51" s="342" t="s">
        <v>35</v>
      </c>
      <c r="MTO51" s="342" t="s">
        <v>35</v>
      </c>
      <c r="MTP51" s="342" t="s">
        <v>35</v>
      </c>
      <c r="MTQ51" s="342" t="s">
        <v>35</v>
      </c>
      <c r="MTR51" s="342" t="s">
        <v>35</v>
      </c>
      <c r="MTS51" s="342" t="s">
        <v>35</v>
      </c>
      <c r="MTT51" s="342" t="s">
        <v>35</v>
      </c>
      <c r="MTU51" s="342" t="s">
        <v>35</v>
      </c>
      <c r="MTV51" s="342" t="s">
        <v>35</v>
      </c>
      <c r="MTW51" s="342" t="s">
        <v>35</v>
      </c>
      <c r="MTX51" s="342" t="s">
        <v>35</v>
      </c>
      <c r="MTY51" s="342" t="s">
        <v>35</v>
      </c>
      <c r="MTZ51" s="342" t="s">
        <v>35</v>
      </c>
      <c r="MUA51" s="342" t="s">
        <v>35</v>
      </c>
      <c r="MUB51" s="342" t="s">
        <v>35</v>
      </c>
      <c r="MUC51" s="342" t="s">
        <v>35</v>
      </c>
      <c r="MUD51" s="342" t="s">
        <v>35</v>
      </c>
      <c r="MUE51" s="342" t="s">
        <v>35</v>
      </c>
      <c r="MUF51" s="342" t="s">
        <v>35</v>
      </c>
      <c r="MUG51" s="342" t="s">
        <v>35</v>
      </c>
      <c r="MUH51" s="342" t="s">
        <v>35</v>
      </c>
      <c r="MUI51" s="342" t="s">
        <v>35</v>
      </c>
      <c r="MUJ51" s="342" t="s">
        <v>35</v>
      </c>
      <c r="MUK51" s="342" t="s">
        <v>35</v>
      </c>
      <c r="MUL51" s="342" t="s">
        <v>35</v>
      </c>
      <c r="MUM51" s="342" t="s">
        <v>35</v>
      </c>
      <c r="MUN51" s="342" t="s">
        <v>35</v>
      </c>
      <c r="MUO51" s="342" t="s">
        <v>35</v>
      </c>
      <c r="MUP51" s="342" t="s">
        <v>35</v>
      </c>
      <c r="MUQ51" s="342" t="s">
        <v>35</v>
      </c>
      <c r="MUR51" s="342" t="s">
        <v>35</v>
      </c>
      <c r="MUS51" s="342" t="s">
        <v>35</v>
      </c>
      <c r="MUT51" s="342" t="s">
        <v>35</v>
      </c>
      <c r="MUU51" s="342" t="s">
        <v>35</v>
      </c>
      <c r="MUV51" s="342" t="s">
        <v>35</v>
      </c>
      <c r="MUW51" s="342" t="s">
        <v>35</v>
      </c>
      <c r="MUX51" s="342" t="s">
        <v>35</v>
      </c>
      <c r="MUY51" s="342" t="s">
        <v>35</v>
      </c>
      <c r="MUZ51" s="342" t="s">
        <v>35</v>
      </c>
      <c r="MVA51" s="342" t="s">
        <v>35</v>
      </c>
      <c r="MVB51" s="342" t="s">
        <v>35</v>
      </c>
      <c r="MVC51" s="342" t="s">
        <v>35</v>
      </c>
      <c r="MVD51" s="342" t="s">
        <v>35</v>
      </c>
      <c r="MVE51" s="342" t="s">
        <v>35</v>
      </c>
      <c r="MVF51" s="342" t="s">
        <v>35</v>
      </c>
      <c r="MVG51" s="342" t="s">
        <v>35</v>
      </c>
      <c r="MVH51" s="342" t="s">
        <v>35</v>
      </c>
      <c r="MVI51" s="342" t="s">
        <v>35</v>
      </c>
      <c r="MVJ51" s="342" t="s">
        <v>35</v>
      </c>
      <c r="MVK51" s="342" t="s">
        <v>35</v>
      </c>
      <c r="MVL51" s="342" t="s">
        <v>35</v>
      </c>
      <c r="MVM51" s="342" t="s">
        <v>35</v>
      </c>
      <c r="MVN51" s="342" t="s">
        <v>35</v>
      </c>
      <c r="MVO51" s="342" t="s">
        <v>35</v>
      </c>
      <c r="MVP51" s="342" t="s">
        <v>35</v>
      </c>
      <c r="MVQ51" s="342" t="s">
        <v>35</v>
      </c>
      <c r="MVR51" s="342" t="s">
        <v>35</v>
      </c>
      <c r="MVS51" s="342" t="s">
        <v>35</v>
      </c>
      <c r="MVT51" s="342" t="s">
        <v>35</v>
      </c>
      <c r="MVU51" s="342" t="s">
        <v>35</v>
      </c>
      <c r="MVV51" s="342" t="s">
        <v>35</v>
      </c>
      <c r="MVW51" s="342" t="s">
        <v>35</v>
      </c>
      <c r="MVX51" s="342" t="s">
        <v>35</v>
      </c>
      <c r="MVY51" s="342" t="s">
        <v>35</v>
      </c>
      <c r="MVZ51" s="342" t="s">
        <v>35</v>
      </c>
      <c r="MWA51" s="342" t="s">
        <v>35</v>
      </c>
      <c r="MWB51" s="342" t="s">
        <v>35</v>
      </c>
      <c r="MWC51" s="342" t="s">
        <v>35</v>
      </c>
      <c r="MWD51" s="342" t="s">
        <v>35</v>
      </c>
      <c r="MWE51" s="342" t="s">
        <v>35</v>
      </c>
      <c r="MWF51" s="342" t="s">
        <v>35</v>
      </c>
      <c r="MWG51" s="342" t="s">
        <v>35</v>
      </c>
      <c r="MWH51" s="342" t="s">
        <v>35</v>
      </c>
      <c r="MWI51" s="342" t="s">
        <v>35</v>
      </c>
      <c r="MWJ51" s="342" t="s">
        <v>35</v>
      </c>
      <c r="MWK51" s="342" t="s">
        <v>35</v>
      </c>
      <c r="MWL51" s="342" t="s">
        <v>35</v>
      </c>
      <c r="MWM51" s="342" t="s">
        <v>35</v>
      </c>
      <c r="MWN51" s="342" t="s">
        <v>35</v>
      </c>
      <c r="MWO51" s="342" t="s">
        <v>35</v>
      </c>
      <c r="MWP51" s="342" t="s">
        <v>35</v>
      </c>
      <c r="MWQ51" s="342" t="s">
        <v>35</v>
      </c>
      <c r="MWR51" s="342" t="s">
        <v>35</v>
      </c>
      <c r="MWS51" s="342" t="s">
        <v>35</v>
      </c>
      <c r="MWT51" s="342" t="s">
        <v>35</v>
      </c>
      <c r="MWU51" s="342" t="s">
        <v>35</v>
      </c>
      <c r="MWV51" s="342" t="s">
        <v>35</v>
      </c>
      <c r="MWW51" s="342" t="s">
        <v>35</v>
      </c>
      <c r="MWX51" s="342" t="s">
        <v>35</v>
      </c>
      <c r="MWY51" s="342" t="s">
        <v>35</v>
      </c>
      <c r="MWZ51" s="342" t="s">
        <v>35</v>
      </c>
      <c r="MXA51" s="342" t="s">
        <v>35</v>
      </c>
      <c r="MXB51" s="342" t="s">
        <v>35</v>
      </c>
      <c r="MXC51" s="342" t="s">
        <v>35</v>
      </c>
      <c r="MXD51" s="342" t="s">
        <v>35</v>
      </c>
      <c r="MXE51" s="342" t="s">
        <v>35</v>
      </c>
      <c r="MXF51" s="342" t="s">
        <v>35</v>
      </c>
      <c r="MXG51" s="342" t="s">
        <v>35</v>
      </c>
      <c r="MXH51" s="342" t="s">
        <v>35</v>
      </c>
      <c r="MXI51" s="342" t="s">
        <v>35</v>
      </c>
      <c r="MXJ51" s="342" t="s">
        <v>35</v>
      </c>
      <c r="MXK51" s="342" t="s">
        <v>35</v>
      </c>
      <c r="MXL51" s="342" t="s">
        <v>35</v>
      </c>
      <c r="MXM51" s="342" t="s">
        <v>35</v>
      </c>
      <c r="MXN51" s="342" t="s">
        <v>35</v>
      </c>
      <c r="MXO51" s="342" t="s">
        <v>35</v>
      </c>
      <c r="MXP51" s="342" t="s">
        <v>35</v>
      </c>
      <c r="MXQ51" s="342" t="s">
        <v>35</v>
      </c>
      <c r="MXR51" s="342" t="s">
        <v>35</v>
      </c>
      <c r="MXS51" s="342" t="s">
        <v>35</v>
      </c>
      <c r="MXT51" s="342" t="s">
        <v>35</v>
      </c>
      <c r="MXU51" s="342" t="s">
        <v>35</v>
      </c>
      <c r="MXV51" s="342" t="s">
        <v>35</v>
      </c>
      <c r="MXW51" s="342" t="s">
        <v>35</v>
      </c>
      <c r="MXX51" s="342" t="s">
        <v>35</v>
      </c>
      <c r="MXY51" s="342" t="s">
        <v>35</v>
      </c>
      <c r="MXZ51" s="342" t="s">
        <v>35</v>
      </c>
      <c r="MYA51" s="342" t="s">
        <v>35</v>
      </c>
      <c r="MYB51" s="342" t="s">
        <v>35</v>
      </c>
      <c r="MYC51" s="342" t="s">
        <v>35</v>
      </c>
      <c r="MYD51" s="342" t="s">
        <v>35</v>
      </c>
      <c r="MYE51" s="342" t="s">
        <v>35</v>
      </c>
      <c r="MYF51" s="342" t="s">
        <v>35</v>
      </c>
      <c r="MYG51" s="342" t="s">
        <v>35</v>
      </c>
      <c r="MYH51" s="342" t="s">
        <v>35</v>
      </c>
      <c r="MYI51" s="342" t="s">
        <v>35</v>
      </c>
      <c r="MYJ51" s="342" t="s">
        <v>35</v>
      </c>
      <c r="MYK51" s="342" t="s">
        <v>35</v>
      </c>
      <c r="MYL51" s="342" t="s">
        <v>35</v>
      </c>
      <c r="MYM51" s="342" t="s">
        <v>35</v>
      </c>
      <c r="MYN51" s="342" t="s">
        <v>35</v>
      </c>
      <c r="MYO51" s="342" t="s">
        <v>35</v>
      </c>
      <c r="MYP51" s="342" t="s">
        <v>35</v>
      </c>
      <c r="MYQ51" s="342" t="s">
        <v>35</v>
      </c>
      <c r="MYR51" s="342" t="s">
        <v>35</v>
      </c>
      <c r="MYS51" s="342" t="s">
        <v>35</v>
      </c>
      <c r="MYT51" s="342" t="s">
        <v>35</v>
      </c>
      <c r="MYU51" s="342" t="s">
        <v>35</v>
      </c>
      <c r="MYV51" s="342" t="s">
        <v>35</v>
      </c>
      <c r="MYW51" s="342" t="s">
        <v>35</v>
      </c>
      <c r="MYX51" s="342" t="s">
        <v>35</v>
      </c>
      <c r="MYY51" s="342" t="s">
        <v>35</v>
      </c>
      <c r="MYZ51" s="342" t="s">
        <v>35</v>
      </c>
      <c r="MZA51" s="342" t="s">
        <v>35</v>
      </c>
      <c r="MZB51" s="342" t="s">
        <v>35</v>
      </c>
      <c r="MZC51" s="342" t="s">
        <v>35</v>
      </c>
      <c r="MZD51" s="342" t="s">
        <v>35</v>
      </c>
      <c r="MZE51" s="342" t="s">
        <v>35</v>
      </c>
      <c r="MZF51" s="342" t="s">
        <v>35</v>
      </c>
      <c r="MZG51" s="342" t="s">
        <v>35</v>
      </c>
      <c r="MZH51" s="342" t="s">
        <v>35</v>
      </c>
      <c r="MZI51" s="342" t="s">
        <v>35</v>
      </c>
      <c r="MZJ51" s="342" t="s">
        <v>35</v>
      </c>
      <c r="MZK51" s="342" t="s">
        <v>35</v>
      </c>
      <c r="MZL51" s="342" t="s">
        <v>35</v>
      </c>
      <c r="MZM51" s="342" t="s">
        <v>35</v>
      </c>
      <c r="MZN51" s="342" t="s">
        <v>35</v>
      </c>
      <c r="MZO51" s="342" t="s">
        <v>35</v>
      </c>
      <c r="MZP51" s="342" t="s">
        <v>35</v>
      </c>
      <c r="MZQ51" s="342" t="s">
        <v>35</v>
      </c>
      <c r="MZR51" s="342" t="s">
        <v>35</v>
      </c>
      <c r="MZS51" s="342" t="s">
        <v>35</v>
      </c>
      <c r="MZT51" s="342" t="s">
        <v>35</v>
      </c>
      <c r="MZU51" s="342" t="s">
        <v>35</v>
      </c>
      <c r="MZV51" s="342" t="s">
        <v>35</v>
      </c>
      <c r="MZW51" s="342" t="s">
        <v>35</v>
      </c>
      <c r="MZX51" s="342" t="s">
        <v>35</v>
      </c>
      <c r="MZY51" s="342" t="s">
        <v>35</v>
      </c>
      <c r="MZZ51" s="342" t="s">
        <v>35</v>
      </c>
      <c r="NAA51" s="342" t="s">
        <v>35</v>
      </c>
      <c r="NAB51" s="342" t="s">
        <v>35</v>
      </c>
      <c r="NAC51" s="342" t="s">
        <v>35</v>
      </c>
      <c r="NAD51" s="342" t="s">
        <v>35</v>
      </c>
      <c r="NAE51" s="342" t="s">
        <v>35</v>
      </c>
      <c r="NAF51" s="342" t="s">
        <v>35</v>
      </c>
      <c r="NAG51" s="342" t="s">
        <v>35</v>
      </c>
      <c r="NAH51" s="342" t="s">
        <v>35</v>
      </c>
      <c r="NAI51" s="342" t="s">
        <v>35</v>
      </c>
      <c r="NAJ51" s="342" t="s">
        <v>35</v>
      </c>
      <c r="NAK51" s="342" t="s">
        <v>35</v>
      </c>
      <c r="NAL51" s="342" t="s">
        <v>35</v>
      </c>
      <c r="NAM51" s="342" t="s">
        <v>35</v>
      </c>
      <c r="NAN51" s="342" t="s">
        <v>35</v>
      </c>
      <c r="NAO51" s="342" t="s">
        <v>35</v>
      </c>
      <c r="NAP51" s="342" t="s">
        <v>35</v>
      </c>
      <c r="NAQ51" s="342" t="s">
        <v>35</v>
      </c>
      <c r="NAR51" s="342" t="s">
        <v>35</v>
      </c>
      <c r="NAS51" s="342" t="s">
        <v>35</v>
      </c>
      <c r="NAT51" s="342" t="s">
        <v>35</v>
      </c>
      <c r="NAU51" s="342" t="s">
        <v>35</v>
      </c>
      <c r="NAV51" s="342" t="s">
        <v>35</v>
      </c>
      <c r="NAW51" s="342" t="s">
        <v>35</v>
      </c>
      <c r="NAX51" s="342" t="s">
        <v>35</v>
      </c>
      <c r="NAY51" s="342" t="s">
        <v>35</v>
      </c>
      <c r="NAZ51" s="342" t="s">
        <v>35</v>
      </c>
      <c r="NBA51" s="342" t="s">
        <v>35</v>
      </c>
      <c r="NBB51" s="342" t="s">
        <v>35</v>
      </c>
      <c r="NBC51" s="342" t="s">
        <v>35</v>
      </c>
      <c r="NBD51" s="342" t="s">
        <v>35</v>
      </c>
      <c r="NBE51" s="342" t="s">
        <v>35</v>
      </c>
      <c r="NBF51" s="342" t="s">
        <v>35</v>
      </c>
      <c r="NBG51" s="342" t="s">
        <v>35</v>
      </c>
      <c r="NBH51" s="342" t="s">
        <v>35</v>
      </c>
      <c r="NBI51" s="342" t="s">
        <v>35</v>
      </c>
      <c r="NBJ51" s="342" t="s">
        <v>35</v>
      </c>
      <c r="NBK51" s="342" t="s">
        <v>35</v>
      </c>
      <c r="NBL51" s="342" t="s">
        <v>35</v>
      </c>
      <c r="NBM51" s="342" t="s">
        <v>35</v>
      </c>
      <c r="NBN51" s="342" t="s">
        <v>35</v>
      </c>
      <c r="NBO51" s="342" t="s">
        <v>35</v>
      </c>
      <c r="NBP51" s="342" t="s">
        <v>35</v>
      </c>
      <c r="NBQ51" s="342" t="s">
        <v>35</v>
      </c>
      <c r="NBR51" s="342" t="s">
        <v>35</v>
      </c>
      <c r="NBS51" s="342" t="s">
        <v>35</v>
      </c>
      <c r="NBT51" s="342" t="s">
        <v>35</v>
      </c>
      <c r="NBU51" s="342" t="s">
        <v>35</v>
      </c>
      <c r="NBV51" s="342" t="s">
        <v>35</v>
      </c>
      <c r="NBW51" s="342" t="s">
        <v>35</v>
      </c>
      <c r="NBX51" s="342" t="s">
        <v>35</v>
      </c>
      <c r="NBY51" s="342" t="s">
        <v>35</v>
      </c>
      <c r="NBZ51" s="342" t="s">
        <v>35</v>
      </c>
      <c r="NCA51" s="342" t="s">
        <v>35</v>
      </c>
      <c r="NCB51" s="342" t="s">
        <v>35</v>
      </c>
      <c r="NCC51" s="342" t="s">
        <v>35</v>
      </c>
      <c r="NCD51" s="342" t="s">
        <v>35</v>
      </c>
      <c r="NCE51" s="342" t="s">
        <v>35</v>
      </c>
      <c r="NCF51" s="342" t="s">
        <v>35</v>
      </c>
      <c r="NCG51" s="342" t="s">
        <v>35</v>
      </c>
      <c r="NCH51" s="342" t="s">
        <v>35</v>
      </c>
      <c r="NCI51" s="342" t="s">
        <v>35</v>
      </c>
      <c r="NCJ51" s="342" t="s">
        <v>35</v>
      </c>
      <c r="NCK51" s="342" t="s">
        <v>35</v>
      </c>
      <c r="NCL51" s="342" t="s">
        <v>35</v>
      </c>
      <c r="NCM51" s="342" t="s">
        <v>35</v>
      </c>
      <c r="NCN51" s="342" t="s">
        <v>35</v>
      </c>
      <c r="NCO51" s="342" t="s">
        <v>35</v>
      </c>
      <c r="NCP51" s="342" t="s">
        <v>35</v>
      </c>
      <c r="NCQ51" s="342" t="s">
        <v>35</v>
      </c>
      <c r="NCR51" s="342" t="s">
        <v>35</v>
      </c>
      <c r="NCS51" s="342" t="s">
        <v>35</v>
      </c>
      <c r="NCT51" s="342" t="s">
        <v>35</v>
      </c>
      <c r="NCU51" s="342" t="s">
        <v>35</v>
      </c>
      <c r="NCV51" s="342" t="s">
        <v>35</v>
      </c>
      <c r="NCW51" s="342" t="s">
        <v>35</v>
      </c>
      <c r="NCX51" s="342" t="s">
        <v>35</v>
      </c>
      <c r="NCY51" s="342" t="s">
        <v>35</v>
      </c>
      <c r="NCZ51" s="342" t="s">
        <v>35</v>
      </c>
      <c r="NDA51" s="342" t="s">
        <v>35</v>
      </c>
      <c r="NDB51" s="342" t="s">
        <v>35</v>
      </c>
      <c r="NDC51" s="342" t="s">
        <v>35</v>
      </c>
      <c r="NDD51" s="342" t="s">
        <v>35</v>
      </c>
      <c r="NDE51" s="342" t="s">
        <v>35</v>
      </c>
      <c r="NDF51" s="342" t="s">
        <v>35</v>
      </c>
      <c r="NDG51" s="342" t="s">
        <v>35</v>
      </c>
      <c r="NDH51" s="342" t="s">
        <v>35</v>
      </c>
      <c r="NDI51" s="342" t="s">
        <v>35</v>
      </c>
      <c r="NDJ51" s="342" t="s">
        <v>35</v>
      </c>
      <c r="NDK51" s="342" t="s">
        <v>35</v>
      </c>
      <c r="NDL51" s="342" t="s">
        <v>35</v>
      </c>
      <c r="NDM51" s="342" t="s">
        <v>35</v>
      </c>
      <c r="NDN51" s="342" t="s">
        <v>35</v>
      </c>
      <c r="NDO51" s="342" t="s">
        <v>35</v>
      </c>
      <c r="NDP51" s="342" t="s">
        <v>35</v>
      </c>
      <c r="NDQ51" s="342" t="s">
        <v>35</v>
      </c>
      <c r="NDR51" s="342" t="s">
        <v>35</v>
      </c>
      <c r="NDS51" s="342" t="s">
        <v>35</v>
      </c>
      <c r="NDT51" s="342" t="s">
        <v>35</v>
      </c>
      <c r="NDU51" s="342" t="s">
        <v>35</v>
      </c>
      <c r="NDV51" s="342" t="s">
        <v>35</v>
      </c>
      <c r="NDW51" s="342" t="s">
        <v>35</v>
      </c>
      <c r="NDX51" s="342" t="s">
        <v>35</v>
      </c>
      <c r="NDY51" s="342" t="s">
        <v>35</v>
      </c>
      <c r="NDZ51" s="342" t="s">
        <v>35</v>
      </c>
      <c r="NEA51" s="342" t="s">
        <v>35</v>
      </c>
      <c r="NEB51" s="342" t="s">
        <v>35</v>
      </c>
      <c r="NEC51" s="342" t="s">
        <v>35</v>
      </c>
      <c r="NED51" s="342" t="s">
        <v>35</v>
      </c>
      <c r="NEE51" s="342" t="s">
        <v>35</v>
      </c>
      <c r="NEF51" s="342" t="s">
        <v>35</v>
      </c>
      <c r="NEG51" s="342" t="s">
        <v>35</v>
      </c>
      <c r="NEH51" s="342" t="s">
        <v>35</v>
      </c>
      <c r="NEI51" s="342" t="s">
        <v>35</v>
      </c>
      <c r="NEJ51" s="342" t="s">
        <v>35</v>
      </c>
      <c r="NEK51" s="342" t="s">
        <v>35</v>
      </c>
      <c r="NEL51" s="342" t="s">
        <v>35</v>
      </c>
      <c r="NEM51" s="342" t="s">
        <v>35</v>
      </c>
      <c r="NEN51" s="342" t="s">
        <v>35</v>
      </c>
      <c r="NEO51" s="342" t="s">
        <v>35</v>
      </c>
      <c r="NEP51" s="342" t="s">
        <v>35</v>
      </c>
      <c r="NEQ51" s="342" t="s">
        <v>35</v>
      </c>
      <c r="NER51" s="342" t="s">
        <v>35</v>
      </c>
      <c r="NES51" s="342" t="s">
        <v>35</v>
      </c>
      <c r="NET51" s="342" t="s">
        <v>35</v>
      </c>
      <c r="NEU51" s="342" t="s">
        <v>35</v>
      </c>
      <c r="NEV51" s="342" t="s">
        <v>35</v>
      </c>
      <c r="NEW51" s="342" t="s">
        <v>35</v>
      </c>
      <c r="NEX51" s="342" t="s">
        <v>35</v>
      </c>
      <c r="NEY51" s="342" t="s">
        <v>35</v>
      </c>
      <c r="NEZ51" s="342" t="s">
        <v>35</v>
      </c>
      <c r="NFA51" s="342" t="s">
        <v>35</v>
      </c>
      <c r="NFB51" s="342" t="s">
        <v>35</v>
      </c>
      <c r="NFC51" s="342" t="s">
        <v>35</v>
      </c>
      <c r="NFD51" s="342" t="s">
        <v>35</v>
      </c>
      <c r="NFE51" s="342" t="s">
        <v>35</v>
      </c>
      <c r="NFF51" s="342" t="s">
        <v>35</v>
      </c>
      <c r="NFG51" s="342" t="s">
        <v>35</v>
      </c>
      <c r="NFH51" s="342" t="s">
        <v>35</v>
      </c>
      <c r="NFI51" s="342" t="s">
        <v>35</v>
      </c>
      <c r="NFJ51" s="342" t="s">
        <v>35</v>
      </c>
      <c r="NFK51" s="342" t="s">
        <v>35</v>
      </c>
      <c r="NFL51" s="342" t="s">
        <v>35</v>
      </c>
      <c r="NFM51" s="342" t="s">
        <v>35</v>
      </c>
      <c r="NFN51" s="342" t="s">
        <v>35</v>
      </c>
      <c r="NFO51" s="342" t="s">
        <v>35</v>
      </c>
      <c r="NFP51" s="342" t="s">
        <v>35</v>
      </c>
      <c r="NFQ51" s="342" t="s">
        <v>35</v>
      </c>
      <c r="NFR51" s="342" t="s">
        <v>35</v>
      </c>
      <c r="NFS51" s="342" t="s">
        <v>35</v>
      </c>
      <c r="NFT51" s="342" t="s">
        <v>35</v>
      </c>
      <c r="NFU51" s="342" t="s">
        <v>35</v>
      </c>
      <c r="NFV51" s="342" t="s">
        <v>35</v>
      </c>
      <c r="NFW51" s="342" t="s">
        <v>35</v>
      </c>
      <c r="NFX51" s="342" t="s">
        <v>35</v>
      </c>
      <c r="NFY51" s="342" t="s">
        <v>35</v>
      </c>
      <c r="NFZ51" s="342" t="s">
        <v>35</v>
      </c>
      <c r="NGA51" s="342" t="s">
        <v>35</v>
      </c>
      <c r="NGB51" s="342" t="s">
        <v>35</v>
      </c>
      <c r="NGC51" s="342" t="s">
        <v>35</v>
      </c>
      <c r="NGD51" s="342" t="s">
        <v>35</v>
      </c>
      <c r="NGE51" s="342" t="s">
        <v>35</v>
      </c>
      <c r="NGF51" s="342" t="s">
        <v>35</v>
      </c>
      <c r="NGG51" s="342" t="s">
        <v>35</v>
      </c>
      <c r="NGH51" s="342" t="s">
        <v>35</v>
      </c>
      <c r="NGI51" s="342" t="s">
        <v>35</v>
      </c>
      <c r="NGJ51" s="342" t="s">
        <v>35</v>
      </c>
      <c r="NGK51" s="342" t="s">
        <v>35</v>
      </c>
      <c r="NGL51" s="342" t="s">
        <v>35</v>
      </c>
      <c r="NGM51" s="342" t="s">
        <v>35</v>
      </c>
      <c r="NGN51" s="342" t="s">
        <v>35</v>
      </c>
      <c r="NGO51" s="342" t="s">
        <v>35</v>
      </c>
      <c r="NGP51" s="342" t="s">
        <v>35</v>
      </c>
      <c r="NGQ51" s="342" t="s">
        <v>35</v>
      </c>
      <c r="NGR51" s="342" t="s">
        <v>35</v>
      </c>
      <c r="NGS51" s="342" t="s">
        <v>35</v>
      </c>
      <c r="NGT51" s="342" t="s">
        <v>35</v>
      </c>
      <c r="NGU51" s="342" t="s">
        <v>35</v>
      </c>
      <c r="NGV51" s="342" t="s">
        <v>35</v>
      </c>
      <c r="NGW51" s="342" t="s">
        <v>35</v>
      </c>
      <c r="NGX51" s="342" t="s">
        <v>35</v>
      </c>
      <c r="NGY51" s="342" t="s">
        <v>35</v>
      </c>
      <c r="NGZ51" s="342" t="s">
        <v>35</v>
      </c>
      <c r="NHA51" s="342" t="s">
        <v>35</v>
      </c>
      <c r="NHB51" s="342" t="s">
        <v>35</v>
      </c>
      <c r="NHC51" s="342" t="s">
        <v>35</v>
      </c>
      <c r="NHD51" s="342" t="s">
        <v>35</v>
      </c>
      <c r="NHE51" s="342" t="s">
        <v>35</v>
      </c>
      <c r="NHF51" s="342" t="s">
        <v>35</v>
      </c>
      <c r="NHG51" s="342" t="s">
        <v>35</v>
      </c>
      <c r="NHH51" s="342" t="s">
        <v>35</v>
      </c>
      <c r="NHI51" s="342" t="s">
        <v>35</v>
      </c>
      <c r="NHJ51" s="342" t="s">
        <v>35</v>
      </c>
      <c r="NHK51" s="342" t="s">
        <v>35</v>
      </c>
      <c r="NHL51" s="342" t="s">
        <v>35</v>
      </c>
      <c r="NHM51" s="342" t="s">
        <v>35</v>
      </c>
      <c r="NHN51" s="342" t="s">
        <v>35</v>
      </c>
      <c r="NHO51" s="342" t="s">
        <v>35</v>
      </c>
      <c r="NHP51" s="342" t="s">
        <v>35</v>
      </c>
      <c r="NHQ51" s="342" t="s">
        <v>35</v>
      </c>
      <c r="NHR51" s="342" t="s">
        <v>35</v>
      </c>
      <c r="NHS51" s="342" t="s">
        <v>35</v>
      </c>
      <c r="NHT51" s="342" t="s">
        <v>35</v>
      </c>
      <c r="NHU51" s="342" t="s">
        <v>35</v>
      </c>
      <c r="NHV51" s="342" t="s">
        <v>35</v>
      </c>
      <c r="NHW51" s="342" t="s">
        <v>35</v>
      </c>
      <c r="NHX51" s="342" t="s">
        <v>35</v>
      </c>
      <c r="NHY51" s="342" t="s">
        <v>35</v>
      </c>
      <c r="NHZ51" s="342" t="s">
        <v>35</v>
      </c>
      <c r="NIA51" s="342" t="s">
        <v>35</v>
      </c>
      <c r="NIB51" s="342" t="s">
        <v>35</v>
      </c>
      <c r="NIC51" s="342" t="s">
        <v>35</v>
      </c>
      <c r="NID51" s="342" t="s">
        <v>35</v>
      </c>
      <c r="NIE51" s="342" t="s">
        <v>35</v>
      </c>
      <c r="NIF51" s="342" t="s">
        <v>35</v>
      </c>
      <c r="NIG51" s="342" t="s">
        <v>35</v>
      </c>
      <c r="NIH51" s="342" t="s">
        <v>35</v>
      </c>
      <c r="NII51" s="342" t="s">
        <v>35</v>
      </c>
      <c r="NIJ51" s="342" t="s">
        <v>35</v>
      </c>
      <c r="NIK51" s="342" t="s">
        <v>35</v>
      </c>
      <c r="NIL51" s="342" t="s">
        <v>35</v>
      </c>
      <c r="NIM51" s="342" t="s">
        <v>35</v>
      </c>
      <c r="NIN51" s="342" t="s">
        <v>35</v>
      </c>
      <c r="NIO51" s="342" t="s">
        <v>35</v>
      </c>
      <c r="NIP51" s="342" t="s">
        <v>35</v>
      </c>
      <c r="NIQ51" s="342" t="s">
        <v>35</v>
      </c>
      <c r="NIR51" s="342" t="s">
        <v>35</v>
      </c>
      <c r="NIS51" s="342" t="s">
        <v>35</v>
      </c>
      <c r="NIT51" s="342" t="s">
        <v>35</v>
      </c>
      <c r="NIU51" s="342" t="s">
        <v>35</v>
      </c>
      <c r="NIV51" s="342" t="s">
        <v>35</v>
      </c>
      <c r="NIW51" s="342" t="s">
        <v>35</v>
      </c>
      <c r="NIX51" s="342" t="s">
        <v>35</v>
      </c>
      <c r="NIY51" s="342" t="s">
        <v>35</v>
      </c>
      <c r="NIZ51" s="342" t="s">
        <v>35</v>
      </c>
      <c r="NJA51" s="342" t="s">
        <v>35</v>
      </c>
      <c r="NJB51" s="342" t="s">
        <v>35</v>
      </c>
      <c r="NJC51" s="342" t="s">
        <v>35</v>
      </c>
      <c r="NJD51" s="342" t="s">
        <v>35</v>
      </c>
      <c r="NJE51" s="342" t="s">
        <v>35</v>
      </c>
      <c r="NJF51" s="342" t="s">
        <v>35</v>
      </c>
      <c r="NJG51" s="342" t="s">
        <v>35</v>
      </c>
      <c r="NJH51" s="342" t="s">
        <v>35</v>
      </c>
      <c r="NJI51" s="342" t="s">
        <v>35</v>
      </c>
      <c r="NJJ51" s="342" t="s">
        <v>35</v>
      </c>
      <c r="NJK51" s="342" t="s">
        <v>35</v>
      </c>
      <c r="NJL51" s="342" t="s">
        <v>35</v>
      </c>
      <c r="NJM51" s="342" t="s">
        <v>35</v>
      </c>
      <c r="NJN51" s="342" t="s">
        <v>35</v>
      </c>
      <c r="NJO51" s="342" t="s">
        <v>35</v>
      </c>
      <c r="NJP51" s="342" t="s">
        <v>35</v>
      </c>
      <c r="NJQ51" s="342" t="s">
        <v>35</v>
      </c>
      <c r="NJR51" s="342" t="s">
        <v>35</v>
      </c>
      <c r="NJS51" s="342" t="s">
        <v>35</v>
      </c>
      <c r="NJT51" s="342" t="s">
        <v>35</v>
      </c>
      <c r="NJU51" s="342" t="s">
        <v>35</v>
      </c>
      <c r="NJV51" s="342" t="s">
        <v>35</v>
      </c>
      <c r="NJW51" s="342" t="s">
        <v>35</v>
      </c>
      <c r="NJX51" s="342" t="s">
        <v>35</v>
      </c>
      <c r="NJY51" s="342" t="s">
        <v>35</v>
      </c>
      <c r="NJZ51" s="342" t="s">
        <v>35</v>
      </c>
      <c r="NKA51" s="342" t="s">
        <v>35</v>
      </c>
      <c r="NKB51" s="342" t="s">
        <v>35</v>
      </c>
      <c r="NKC51" s="342" t="s">
        <v>35</v>
      </c>
      <c r="NKD51" s="342" t="s">
        <v>35</v>
      </c>
      <c r="NKE51" s="342" t="s">
        <v>35</v>
      </c>
      <c r="NKF51" s="342" t="s">
        <v>35</v>
      </c>
      <c r="NKG51" s="342" t="s">
        <v>35</v>
      </c>
      <c r="NKH51" s="342" t="s">
        <v>35</v>
      </c>
      <c r="NKI51" s="342" t="s">
        <v>35</v>
      </c>
      <c r="NKJ51" s="342" t="s">
        <v>35</v>
      </c>
      <c r="NKK51" s="342" t="s">
        <v>35</v>
      </c>
      <c r="NKL51" s="342" t="s">
        <v>35</v>
      </c>
      <c r="NKM51" s="342" t="s">
        <v>35</v>
      </c>
      <c r="NKN51" s="342" t="s">
        <v>35</v>
      </c>
      <c r="NKO51" s="342" t="s">
        <v>35</v>
      </c>
      <c r="NKP51" s="342" t="s">
        <v>35</v>
      </c>
      <c r="NKQ51" s="342" t="s">
        <v>35</v>
      </c>
      <c r="NKR51" s="342" t="s">
        <v>35</v>
      </c>
      <c r="NKS51" s="342" t="s">
        <v>35</v>
      </c>
      <c r="NKT51" s="342" t="s">
        <v>35</v>
      </c>
      <c r="NKU51" s="342" t="s">
        <v>35</v>
      </c>
      <c r="NKV51" s="342" t="s">
        <v>35</v>
      </c>
      <c r="NKW51" s="342" t="s">
        <v>35</v>
      </c>
      <c r="NKX51" s="342" t="s">
        <v>35</v>
      </c>
      <c r="NKY51" s="342" t="s">
        <v>35</v>
      </c>
      <c r="NKZ51" s="342" t="s">
        <v>35</v>
      </c>
      <c r="NLA51" s="342" t="s">
        <v>35</v>
      </c>
      <c r="NLB51" s="342" t="s">
        <v>35</v>
      </c>
      <c r="NLC51" s="342" t="s">
        <v>35</v>
      </c>
      <c r="NLD51" s="342" t="s">
        <v>35</v>
      </c>
      <c r="NLE51" s="342" t="s">
        <v>35</v>
      </c>
      <c r="NLF51" s="342" t="s">
        <v>35</v>
      </c>
      <c r="NLG51" s="342" t="s">
        <v>35</v>
      </c>
      <c r="NLH51" s="342" t="s">
        <v>35</v>
      </c>
      <c r="NLI51" s="342" t="s">
        <v>35</v>
      </c>
      <c r="NLJ51" s="342" t="s">
        <v>35</v>
      </c>
      <c r="NLK51" s="342" t="s">
        <v>35</v>
      </c>
      <c r="NLL51" s="342" t="s">
        <v>35</v>
      </c>
      <c r="NLM51" s="342" t="s">
        <v>35</v>
      </c>
      <c r="NLN51" s="342" t="s">
        <v>35</v>
      </c>
      <c r="NLO51" s="342" t="s">
        <v>35</v>
      </c>
      <c r="NLP51" s="342" t="s">
        <v>35</v>
      </c>
      <c r="NLQ51" s="342" t="s">
        <v>35</v>
      </c>
      <c r="NLR51" s="342" t="s">
        <v>35</v>
      </c>
      <c r="NLS51" s="342" t="s">
        <v>35</v>
      </c>
      <c r="NLT51" s="342" t="s">
        <v>35</v>
      </c>
      <c r="NLU51" s="342" t="s">
        <v>35</v>
      </c>
      <c r="NLV51" s="342" t="s">
        <v>35</v>
      </c>
      <c r="NLW51" s="342" t="s">
        <v>35</v>
      </c>
      <c r="NLX51" s="342" t="s">
        <v>35</v>
      </c>
      <c r="NLY51" s="342" t="s">
        <v>35</v>
      </c>
      <c r="NLZ51" s="342" t="s">
        <v>35</v>
      </c>
      <c r="NMA51" s="342" t="s">
        <v>35</v>
      </c>
      <c r="NMB51" s="342" t="s">
        <v>35</v>
      </c>
      <c r="NMC51" s="342" t="s">
        <v>35</v>
      </c>
      <c r="NMD51" s="342" t="s">
        <v>35</v>
      </c>
      <c r="NME51" s="342" t="s">
        <v>35</v>
      </c>
      <c r="NMF51" s="342" t="s">
        <v>35</v>
      </c>
      <c r="NMG51" s="342" t="s">
        <v>35</v>
      </c>
      <c r="NMH51" s="342" t="s">
        <v>35</v>
      </c>
      <c r="NMI51" s="342" t="s">
        <v>35</v>
      </c>
      <c r="NMJ51" s="342" t="s">
        <v>35</v>
      </c>
      <c r="NMK51" s="342" t="s">
        <v>35</v>
      </c>
      <c r="NML51" s="342" t="s">
        <v>35</v>
      </c>
      <c r="NMM51" s="342" t="s">
        <v>35</v>
      </c>
      <c r="NMN51" s="342" t="s">
        <v>35</v>
      </c>
      <c r="NMO51" s="342" t="s">
        <v>35</v>
      </c>
      <c r="NMP51" s="342" t="s">
        <v>35</v>
      </c>
      <c r="NMQ51" s="342" t="s">
        <v>35</v>
      </c>
      <c r="NMR51" s="342" t="s">
        <v>35</v>
      </c>
      <c r="NMS51" s="342" t="s">
        <v>35</v>
      </c>
      <c r="NMT51" s="342" t="s">
        <v>35</v>
      </c>
      <c r="NMU51" s="342" t="s">
        <v>35</v>
      </c>
      <c r="NMV51" s="342" t="s">
        <v>35</v>
      </c>
      <c r="NMW51" s="342" t="s">
        <v>35</v>
      </c>
      <c r="NMX51" s="342" t="s">
        <v>35</v>
      </c>
      <c r="NMY51" s="342" t="s">
        <v>35</v>
      </c>
      <c r="NMZ51" s="342" t="s">
        <v>35</v>
      </c>
      <c r="NNA51" s="342" t="s">
        <v>35</v>
      </c>
      <c r="NNB51" s="342" t="s">
        <v>35</v>
      </c>
      <c r="NNC51" s="342" t="s">
        <v>35</v>
      </c>
      <c r="NND51" s="342" t="s">
        <v>35</v>
      </c>
      <c r="NNE51" s="342" t="s">
        <v>35</v>
      </c>
      <c r="NNF51" s="342" t="s">
        <v>35</v>
      </c>
      <c r="NNG51" s="342" t="s">
        <v>35</v>
      </c>
      <c r="NNH51" s="342" t="s">
        <v>35</v>
      </c>
      <c r="NNI51" s="342" t="s">
        <v>35</v>
      </c>
      <c r="NNJ51" s="342" t="s">
        <v>35</v>
      </c>
      <c r="NNK51" s="342" t="s">
        <v>35</v>
      </c>
      <c r="NNL51" s="342" t="s">
        <v>35</v>
      </c>
      <c r="NNM51" s="342" t="s">
        <v>35</v>
      </c>
      <c r="NNN51" s="342" t="s">
        <v>35</v>
      </c>
      <c r="NNO51" s="342" t="s">
        <v>35</v>
      </c>
      <c r="NNP51" s="342" t="s">
        <v>35</v>
      </c>
      <c r="NNQ51" s="342" t="s">
        <v>35</v>
      </c>
      <c r="NNR51" s="342" t="s">
        <v>35</v>
      </c>
      <c r="NNS51" s="342" t="s">
        <v>35</v>
      </c>
      <c r="NNT51" s="342" t="s">
        <v>35</v>
      </c>
      <c r="NNU51" s="342" t="s">
        <v>35</v>
      </c>
      <c r="NNV51" s="342" t="s">
        <v>35</v>
      </c>
      <c r="NNW51" s="342" t="s">
        <v>35</v>
      </c>
      <c r="NNX51" s="342" t="s">
        <v>35</v>
      </c>
      <c r="NNY51" s="342" t="s">
        <v>35</v>
      </c>
      <c r="NNZ51" s="342" t="s">
        <v>35</v>
      </c>
      <c r="NOA51" s="342" t="s">
        <v>35</v>
      </c>
      <c r="NOB51" s="342" t="s">
        <v>35</v>
      </c>
      <c r="NOC51" s="342" t="s">
        <v>35</v>
      </c>
      <c r="NOD51" s="342" t="s">
        <v>35</v>
      </c>
      <c r="NOE51" s="342" t="s">
        <v>35</v>
      </c>
      <c r="NOF51" s="342" t="s">
        <v>35</v>
      </c>
      <c r="NOG51" s="342" t="s">
        <v>35</v>
      </c>
      <c r="NOH51" s="342" t="s">
        <v>35</v>
      </c>
      <c r="NOI51" s="342" t="s">
        <v>35</v>
      </c>
      <c r="NOJ51" s="342" t="s">
        <v>35</v>
      </c>
      <c r="NOK51" s="342" t="s">
        <v>35</v>
      </c>
      <c r="NOL51" s="342" t="s">
        <v>35</v>
      </c>
      <c r="NOM51" s="342" t="s">
        <v>35</v>
      </c>
      <c r="NON51" s="342" t="s">
        <v>35</v>
      </c>
      <c r="NOO51" s="342" t="s">
        <v>35</v>
      </c>
      <c r="NOP51" s="342" t="s">
        <v>35</v>
      </c>
      <c r="NOQ51" s="342" t="s">
        <v>35</v>
      </c>
      <c r="NOR51" s="342" t="s">
        <v>35</v>
      </c>
      <c r="NOS51" s="342" t="s">
        <v>35</v>
      </c>
      <c r="NOT51" s="342" t="s">
        <v>35</v>
      </c>
      <c r="NOU51" s="342" t="s">
        <v>35</v>
      </c>
      <c r="NOV51" s="342" t="s">
        <v>35</v>
      </c>
      <c r="NOW51" s="342" t="s">
        <v>35</v>
      </c>
      <c r="NOX51" s="342" t="s">
        <v>35</v>
      </c>
      <c r="NOY51" s="342" t="s">
        <v>35</v>
      </c>
      <c r="NOZ51" s="342" t="s">
        <v>35</v>
      </c>
      <c r="NPA51" s="342" t="s">
        <v>35</v>
      </c>
      <c r="NPB51" s="342" t="s">
        <v>35</v>
      </c>
      <c r="NPC51" s="342" t="s">
        <v>35</v>
      </c>
      <c r="NPD51" s="342" t="s">
        <v>35</v>
      </c>
      <c r="NPE51" s="342" t="s">
        <v>35</v>
      </c>
      <c r="NPF51" s="342" t="s">
        <v>35</v>
      </c>
      <c r="NPG51" s="342" t="s">
        <v>35</v>
      </c>
      <c r="NPH51" s="342" t="s">
        <v>35</v>
      </c>
      <c r="NPI51" s="342" t="s">
        <v>35</v>
      </c>
      <c r="NPJ51" s="342" t="s">
        <v>35</v>
      </c>
      <c r="NPK51" s="342" t="s">
        <v>35</v>
      </c>
      <c r="NPL51" s="342" t="s">
        <v>35</v>
      </c>
      <c r="NPM51" s="342" t="s">
        <v>35</v>
      </c>
      <c r="NPN51" s="342" t="s">
        <v>35</v>
      </c>
      <c r="NPO51" s="342" t="s">
        <v>35</v>
      </c>
      <c r="NPP51" s="342" t="s">
        <v>35</v>
      </c>
      <c r="NPQ51" s="342" t="s">
        <v>35</v>
      </c>
      <c r="NPR51" s="342" t="s">
        <v>35</v>
      </c>
      <c r="NPS51" s="342" t="s">
        <v>35</v>
      </c>
      <c r="NPT51" s="342" t="s">
        <v>35</v>
      </c>
      <c r="NPU51" s="342" t="s">
        <v>35</v>
      </c>
      <c r="NPV51" s="342" t="s">
        <v>35</v>
      </c>
      <c r="NPW51" s="342" t="s">
        <v>35</v>
      </c>
      <c r="NPX51" s="342" t="s">
        <v>35</v>
      </c>
      <c r="NPY51" s="342" t="s">
        <v>35</v>
      </c>
      <c r="NPZ51" s="342" t="s">
        <v>35</v>
      </c>
      <c r="NQA51" s="342" t="s">
        <v>35</v>
      </c>
      <c r="NQB51" s="342" t="s">
        <v>35</v>
      </c>
      <c r="NQC51" s="342" t="s">
        <v>35</v>
      </c>
      <c r="NQD51" s="342" t="s">
        <v>35</v>
      </c>
      <c r="NQE51" s="342" t="s">
        <v>35</v>
      </c>
      <c r="NQF51" s="342" t="s">
        <v>35</v>
      </c>
      <c r="NQG51" s="342" t="s">
        <v>35</v>
      </c>
      <c r="NQH51" s="342" t="s">
        <v>35</v>
      </c>
      <c r="NQI51" s="342" t="s">
        <v>35</v>
      </c>
      <c r="NQJ51" s="342" t="s">
        <v>35</v>
      </c>
      <c r="NQK51" s="342" t="s">
        <v>35</v>
      </c>
      <c r="NQL51" s="342" t="s">
        <v>35</v>
      </c>
      <c r="NQM51" s="342" t="s">
        <v>35</v>
      </c>
      <c r="NQN51" s="342" t="s">
        <v>35</v>
      </c>
      <c r="NQO51" s="342" t="s">
        <v>35</v>
      </c>
      <c r="NQP51" s="342" t="s">
        <v>35</v>
      </c>
      <c r="NQQ51" s="342" t="s">
        <v>35</v>
      </c>
      <c r="NQR51" s="342" t="s">
        <v>35</v>
      </c>
      <c r="NQS51" s="342" t="s">
        <v>35</v>
      </c>
      <c r="NQT51" s="342" t="s">
        <v>35</v>
      </c>
      <c r="NQU51" s="342" t="s">
        <v>35</v>
      </c>
      <c r="NQV51" s="342" t="s">
        <v>35</v>
      </c>
      <c r="NQW51" s="342" t="s">
        <v>35</v>
      </c>
      <c r="NQX51" s="342" t="s">
        <v>35</v>
      </c>
      <c r="NQY51" s="342" t="s">
        <v>35</v>
      </c>
      <c r="NQZ51" s="342" t="s">
        <v>35</v>
      </c>
      <c r="NRA51" s="342" t="s">
        <v>35</v>
      </c>
      <c r="NRB51" s="342" t="s">
        <v>35</v>
      </c>
      <c r="NRC51" s="342" t="s">
        <v>35</v>
      </c>
      <c r="NRD51" s="342" t="s">
        <v>35</v>
      </c>
      <c r="NRE51" s="342" t="s">
        <v>35</v>
      </c>
      <c r="NRF51" s="342" t="s">
        <v>35</v>
      </c>
      <c r="NRG51" s="342" t="s">
        <v>35</v>
      </c>
      <c r="NRH51" s="342" t="s">
        <v>35</v>
      </c>
      <c r="NRI51" s="342" t="s">
        <v>35</v>
      </c>
      <c r="NRJ51" s="342" t="s">
        <v>35</v>
      </c>
      <c r="NRK51" s="342" t="s">
        <v>35</v>
      </c>
      <c r="NRL51" s="342" t="s">
        <v>35</v>
      </c>
      <c r="NRM51" s="342" t="s">
        <v>35</v>
      </c>
      <c r="NRN51" s="342" t="s">
        <v>35</v>
      </c>
      <c r="NRO51" s="342" t="s">
        <v>35</v>
      </c>
      <c r="NRP51" s="342" t="s">
        <v>35</v>
      </c>
      <c r="NRQ51" s="342" t="s">
        <v>35</v>
      </c>
      <c r="NRR51" s="342" t="s">
        <v>35</v>
      </c>
      <c r="NRS51" s="342" t="s">
        <v>35</v>
      </c>
      <c r="NRT51" s="342" t="s">
        <v>35</v>
      </c>
      <c r="NRU51" s="342" t="s">
        <v>35</v>
      </c>
      <c r="NRV51" s="342" t="s">
        <v>35</v>
      </c>
      <c r="NRW51" s="342" t="s">
        <v>35</v>
      </c>
      <c r="NRX51" s="342" t="s">
        <v>35</v>
      </c>
      <c r="NRY51" s="342" t="s">
        <v>35</v>
      </c>
      <c r="NRZ51" s="342" t="s">
        <v>35</v>
      </c>
      <c r="NSA51" s="342" t="s">
        <v>35</v>
      </c>
      <c r="NSB51" s="342" t="s">
        <v>35</v>
      </c>
      <c r="NSC51" s="342" t="s">
        <v>35</v>
      </c>
      <c r="NSD51" s="342" t="s">
        <v>35</v>
      </c>
      <c r="NSE51" s="342" t="s">
        <v>35</v>
      </c>
      <c r="NSF51" s="342" t="s">
        <v>35</v>
      </c>
      <c r="NSG51" s="342" t="s">
        <v>35</v>
      </c>
      <c r="NSH51" s="342" t="s">
        <v>35</v>
      </c>
      <c r="NSI51" s="342" t="s">
        <v>35</v>
      </c>
      <c r="NSJ51" s="342" t="s">
        <v>35</v>
      </c>
      <c r="NSK51" s="342" t="s">
        <v>35</v>
      </c>
      <c r="NSL51" s="342" t="s">
        <v>35</v>
      </c>
      <c r="NSM51" s="342" t="s">
        <v>35</v>
      </c>
      <c r="NSN51" s="342" t="s">
        <v>35</v>
      </c>
      <c r="NSO51" s="342" t="s">
        <v>35</v>
      </c>
      <c r="NSP51" s="342" t="s">
        <v>35</v>
      </c>
      <c r="NSQ51" s="342" t="s">
        <v>35</v>
      </c>
      <c r="NSR51" s="342" t="s">
        <v>35</v>
      </c>
      <c r="NSS51" s="342" t="s">
        <v>35</v>
      </c>
      <c r="NST51" s="342" t="s">
        <v>35</v>
      </c>
      <c r="NSU51" s="342" t="s">
        <v>35</v>
      </c>
      <c r="NSV51" s="342" t="s">
        <v>35</v>
      </c>
      <c r="NSW51" s="342" t="s">
        <v>35</v>
      </c>
      <c r="NSX51" s="342" t="s">
        <v>35</v>
      </c>
      <c r="NSY51" s="342" t="s">
        <v>35</v>
      </c>
      <c r="NSZ51" s="342" t="s">
        <v>35</v>
      </c>
      <c r="NTA51" s="342" t="s">
        <v>35</v>
      </c>
      <c r="NTB51" s="342" t="s">
        <v>35</v>
      </c>
      <c r="NTC51" s="342" t="s">
        <v>35</v>
      </c>
      <c r="NTD51" s="342" t="s">
        <v>35</v>
      </c>
      <c r="NTE51" s="342" t="s">
        <v>35</v>
      </c>
      <c r="NTF51" s="342" t="s">
        <v>35</v>
      </c>
      <c r="NTG51" s="342" t="s">
        <v>35</v>
      </c>
      <c r="NTH51" s="342" t="s">
        <v>35</v>
      </c>
      <c r="NTI51" s="342" t="s">
        <v>35</v>
      </c>
      <c r="NTJ51" s="342" t="s">
        <v>35</v>
      </c>
      <c r="NTK51" s="342" t="s">
        <v>35</v>
      </c>
      <c r="NTL51" s="342" t="s">
        <v>35</v>
      </c>
      <c r="NTM51" s="342" t="s">
        <v>35</v>
      </c>
      <c r="NTN51" s="342" t="s">
        <v>35</v>
      </c>
      <c r="NTO51" s="342" t="s">
        <v>35</v>
      </c>
      <c r="NTP51" s="342" t="s">
        <v>35</v>
      </c>
      <c r="NTQ51" s="342" t="s">
        <v>35</v>
      </c>
      <c r="NTR51" s="342" t="s">
        <v>35</v>
      </c>
      <c r="NTS51" s="342" t="s">
        <v>35</v>
      </c>
      <c r="NTT51" s="342" t="s">
        <v>35</v>
      </c>
      <c r="NTU51" s="342" t="s">
        <v>35</v>
      </c>
      <c r="NTV51" s="342" t="s">
        <v>35</v>
      </c>
      <c r="NTW51" s="342" t="s">
        <v>35</v>
      </c>
      <c r="NTX51" s="342" t="s">
        <v>35</v>
      </c>
      <c r="NTY51" s="342" t="s">
        <v>35</v>
      </c>
      <c r="NTZ51" s="342" t="s">
        <v>35</v>
      </c>
      <c r="NUA51" s="342" t="s">
        <v>35</v>
      </c>
      <c r="NUB51" s="342" t="s">
        <v>35</v>
      </c>
      <c r="NUC51" s="342" t="s">
        <v>35</v>
      </c>
      <c r="NUD51" s="342" t="s">
        <v>35</v>
      </c>
      <c r="NUE51" s="342" t="s">
        <v>35</v>
      </c>
      <c r="NUF51" s="342" t="s">
        <v>35</v>
      </c>
      <c r="NUG51" s="342" t="s">
        <v>35</v>
      </c>
      <c r="NUH51" s="342" t="s">
        <v>35</v>
      </c>
      <c r="NUI51" s="342" t="s">
        <v>35</v>
      </c>
      <c r="NUJ51" s="342" t="s">
        <v>35</v>
      </c>
      <c r="NUK51" s="342" t="s">
        <v>35</v>
      </c>
      <c r="NUL51" s="342" t="s">
        <v>35</v>
      </c>
      <c r="NUM51" s="342" t="s">
        <v>35</v>
      </c>
      <c r="NUN51" s="342" t="s">
        <v>35</v>
      </c>
      <c r="NUO51" s="342" t="s">
        <v>35</v>
      </c>
      <c r="NUP51" s="342" t="s">
        <v>35</v>
      </c>
      <c r="NUQ51" s="342" t="s">
        <v>35</v>
      </c>
      <c r="NUR51" s="342" t="s">
        <v>35</v>
      </c>
      <c r="NUS51" s="342" t="s">
        <v>35</v>
      </c>
      <c r="NUT51" s="342" t="s">
        <v>35</v>
      </c>
      <c r="NUU51" s="342" t="s">
        <v>35</v>
      </c>
      <c r="NUV51" s="342" t="s">
        <v>35</v>
      </c>
      <c r="NUW51" s="342" t="s">
        <v>35</v>
      </c>
      <c r="NUX51" s="342" t="s">
        <v>35</v>
      </c>
      <c r="NUY51" s="342" t="s">
        <v>35</v>
      </c>
      <c r="NUZ51" s="342" t="s">
        <v>35</v>
      </c>
      <c r="NVA51" s="342" t="s">
        <v>35</v>
      </c>
      <c r="NVB51" s="342" t="s">
        <v>35</v>
      </c>
      <c r="NVC51" s="342" t="s">
        <v>35</v>
      </c>
      <c r="NVD51" s="342" t="s">
        <v>35</v>
      </c>
      <c r="NVE51" s="342" t="s">
        <v>35</v>
      </c>
      <c r="NVF51" s="342" t="s">
        <v>35</v>
      </c>
      <c r="NVG51" s="342" t="s">
        <v>35</v>
      </c>
      <c r="NVH51" s="342" t="s">
        <v>35</v>
      </c>
      <c r="NVI51" s="342" t="s">
        <v>35</v>
      </c>
      <c r="NVJ51" s="342" t="s">
        <v>35</v>
      </c>
      <c r="NVK51" s="342" t="s">
        <v>35</v>
      </c>
      <c r="NVL51" s="342" t="s">
        <v>35</v>
      </c>
      <c r="NVM51" s="342" t="s">
        <v>35</v>
      </c>
      <c r="NVN51" s="342" t="s">
        <v>35</v>
      </c>
      <c r="NVO51" s="342" t="s">
        <v>35</v>
      </c>
      <c r="NVP51" s="342" t="s">
        <v>35</v>
      </c>
      <c r="NVQ51" s="342" t="s">
        <v>35</v>
      </c>
      <c r="NVR51" s="342" t="s">
        <v>35</v>
      </c>
      <c r="NVS51" s="342" t="s">
        <v>35</v>
      </c>
      <c r="NVT51" s="342" t="s">
        <v>35</v>
      </c>
      <c r="NVU51" s="342" t="s">
        <v>35</v>
      </c>
      <c r="NVV51" s="342" t="s">
        <v>35</v>
      </c>
      <c r="NVW51" s="342" t="s">
        <v>35</v>
      </c>
      <c r="NVX51" s="342" t="s">
        <v>35</v>
      </c>
      <c r="NVY51" s="342" t="s">
        <v>35</v>
      </c>
      <c r="NVZ51" s="342" t="s">
        <v>35</v>
      </c>
      <c r="NWA51" s="342" t="s">
        <v>35</v>
      </c>
      <c r="NWB51" s="342" t="s">
        <v>35</v>
      </c>
      <c r="NWC51" s="342" t="s">
        <v>35</v>
      </c>
      <c r="NWD51" s="342" t="s">
        <v>35</v>
      </c>
      <c r="NWE51" s="342" t="s">
        <v>35</v>
      </c>
      <c r="NWF51" s="342" t="s">
        <v>35</v>
      </c>
      <c r="NWG51" s="342" t="s">
        <v>35</v>
      </c>
      <c r="NWH51" s="342" t="s">
        <v>35</v>
      </c>
      <c r="NWI51" s="342" t="s">
        <v>35</v>
      </c>
      <c r="NWJ51" s="342" t="s">
        <v>35</v>
      </c>
      <c r="NWK51" s="342" t="s">
        <v>35</v>
      </c>
      <c r="NWL51" s="342" t="s">
        <v>35</v>
      </c>
      <c r="NWM51" s="342" t="s">
        <v>35</v>
      </c>
      <c r="NWN51" s="342" t="s">
        <v>35</v>
      </c>
      <c r="NWO51" s="342" t="s">
        <v>35</v>
      </c>
      <c r="NWP51" s="342" t="s">
        <v>35</v>
      </c>
      <c r="NWQ51" s="342" t="s">
        <v>35</v>
      </c>
      <c r="NWR51" s="342" t="s">
        <v>35</v>
      </c>
      <c r="NWS51" s="342" t="s">
        <v>35</v>
      </c>
      <c r="NWT51" s="342" t="s">
        <v>35</v>
      </c>
      <c r="NWU51" s="342" t="s">
        <v>35</v>
      </c>
      <c r="NWV51" s="342" t="s">
        <v>35</v>
      </c>
      <c r="NWW51" s="342" t="s">
        <v>35</v>
      </c>
      <c r="NWX51" s="342" t="s">
        <v>35</v>
      </c>
      <c r="NWY51" s="342" t="s">
        <v>35</v>
      </c>
      <c r="NWZ51" s="342" t="s">
        <v>35</v>
      </c>
      <c r="NXA51" s="342" t="s">
        <v>35</v>
      </c>
      <c r="NXB51" s="342" t="s">
        <v>35</v>
      </c>
      <c r="NXC51" s="342" t="s">
        <v>35</v>
      </c>
      <c r="NXD51" s="342" t="s">
        <v>35</v>
      </c>
      <c r="NXE51" s="342" t="s">
        <v>35</v>
      </c>
      <c r="NXF51" s="342" t="s">
        <v>35</v>
      </c>
      <c r="NXG51" s="342" t="s">
        <v>35</v>
      </c>
      <c r="NXH51" s="342" t="s">
        <v>35</v>
      </c>
      <c r="NXI51" s="342" t="s">
        <v>35</v>
      </c>
      <c r="NXJ51" s="342" t="s">
        <v>35</v>
      </c>
      <c r="NXK51" s="342" t="s">
        <v>35</v>
      </c>
      <c r="NXL51" s="342" t="s">
        <v>35</v>
      </c>
      <c r="NXM51" s="342" t="s">
        <v>35</v>
      </c>
      <c r="NXN51" s="342" t="s">
        <v>35</v>
      </c>
      <c r="NXO51" s="342" t="s">
        <v>35</v>
      </c>
      <c r="NXP51" s="342" t="s">
        <v>35</v>
      </c>
      <c r="NXQ51" s="342" t="s">
        <v>35</v>
      </c>
      <c r="NXR51" s="342" t="s">
        <v>35</v>
      </c>
      <c r="NXS51" s="342" t="s">
        <v>35</v>
      </c>
      <c r="NXT51" s="342" t="s">
        <v>35</v>
      </c>
      <c r="NXU51" s="342" t="s">
        <v>35</v>
      </c>
      <c r="NXV51" s="342" t="s">
        <v>35</v>
      </c>
      <c r="NXW51" s="342" t="s">
        <v>35</v>
      </c>
      <c r="NXX51" s="342" t="s">
        <v>35</v>
      </c>
      <c r="NXY51" s="342" t="s">
        <v>35</v>
      </c>
      <c r="NXZ51" s="342" t="s">
        <v>35</v>
      </c>
      <c r="NYA51" s="342" t="s">
        <v>35</v>
      </c>
      <c r="NYB51" s="342" t="s">
        <v>35</v>
      </c>
      <c r="NYC51" s="342" t="s">
        <v>35</v>
      </c>
      <c r="NYD51" s="342" t="s">
        <v>35</v>
      </c>
      <c r="NYE51" s="342" t="s">
        <v>35</v>
      </c>
      <c r="NYF51" s="342" t="s">
        <v>35</v>
      </c>
      <c r="NYG51" s="342" t="s">
        <v>35</v>
      </c>
      <c r="NYH51" s="342" t="s">
        <v>35</v>
      </c>
      <c r="NYI51" s="342" t="s">
        <v>35</v>
      </c>
      <c r="NYJ51" s="342" t="s">
        <v>35</v>
      </c>
      <c r="NYK51" s="342" t="s">
        <v>35</v>
      </c>
      <c r="NYL51" s="342" t="s">
        <v>35</v>
      </c>
      <c r="NYM51" s="342" t="s">
        <v>35</v>
      </c>
      <c r="NYN51" s="342" t="s">
        <v>35</v>
      </c>
      <c r="NYO51" s="342" t="s">
        <v>35</v>
      </c>
      <c r="NYP51" s="342" t="s">
        <v>35</v>
      </c>
      <c r="NYQ51" s="342" t="s">
        <v>35</v>
      </c>
      <c r="NYR51" s="342" t="s">
        <v>35</v>
      </c>
      <c r="NYS51" s="342" t="s">
        <v>35</v>
      </c>
      <c r="NYT51" s="342" t="s">
        <v>35</v>
      </c>
      <c r="NYU51" s="342" t="s">
        <v>35</v>
      </c>
      <c r="NYV51" s="342" t="s">
        <v>35</v>
      </c>
      <c r="NYW51" s="342" t="s">
        <v>35</v>
      </c>
      <c r="NYX51" s="342" t="s">
        <v>35</v>
      </c>
      <c r="NYY51" s="342" t="s">
        <v>35</v>
      </c>
      <c r="NYZ51" s="342" t="s">
        <v>35</v>
      </c>
      <c r="NZA51" s="342" t="s">
        <v>35</v>
      </c>
      <c r="NZB51" s="342" t="s">
        <v>35</v>
      </c>
      <c r="NZC51" s="342" t="s">
        <v>35</v>
      </c>
      <c r="NZD51" s="342" t="s">
        <v>35</v>
      </c>
      <c r="NZE51" s="342" t="s">
        <v>35</v>
      </c>
      <c r="NZF51" s="342" t="s">
        <v>35</v>
      </c>
      <c r="NZG51" s="342" t="s">
        <v>35</v>
      </c>
      <c r="NZH51" s="342" t="s">
        <v>35</v>
      </c>
      <c r="NZI51" s="342" t="s">
        <v>35</v>
      </c>
      <c r="NZJ51" s="342" t="s">
        <v>35</v>
      </c>
      <c r="NZK51" s="342" t="s">
        <v>35</v>
      </c>
      <c r="NZL51" s="342" t="s">
        <v>35</v>
      </c>
      <c r="NZM51" s="342" t="s">
        <v>35</v>
      </c>
      <c r="NZN51" s="342" t="s">
        <v>35</v>
      </c>
      <c r="NZO51" s="342" t="s">
        <v>35</v>
      </c>
      <c r="NZP51" s="342" t="s">
        <v>35</v>
      </c>
      <c r="NZQ51" s="342" t="s">
        <v>35</v>
      </c>
      <c r="NZR51" s="342" t="s">
        <v>35</v>
      </c>
      <c r="NZS51" s="342" t="s">
        <v>35</v>
      </c>
      <c r="NZT51" s="342" t="s">
        <v>35</v>
      </c>
      <c r="NZU51" s="342" t="s">
        <v>35</v>
      </c>
      <c r="NZV51" s="342" t="s">
        <v>35</v>
      </c>
      <c r="NZW51" s="342" t="s">
        <v>35</v>
      </c>
      <c r="NZX51" s="342" t="s">
        <v>35</v>
      </c>
      <c r="NZY51" s="342" t="s">
        <v>35</v>
      </c>
      <c r="NZZ51" s="342" t="s">
        <v>35</v>
      </c>
      <c r="OAA51" s="342" t="s">
        <v>35</v>
      </c>
      <c r="OAB51" s="342" t="s">
        <v>35</v>
      </c>
      <c r="OAC51" s="342" t="s">
        <v>35</v>
      </c>
      <c r="OAD51" s="342" t="s">
        <v>35</v>
      </c>
      <c r="OAE51" s="342" t="s">
        <v>35</v>
      </c>
      <c r="OAF51" s="342" t="s">
        <v>35</v>
      </c>
      <c r="OAG51" s="342" t="s">
        <v>35</v>
      </c>
      <c r="OAH51" s="342" t="s">
        <v>35</v>
      </c>
      <c r="OAI51" s="342" t="s">
        <v>35</v>
      </c>
      <c r="OAJ51" s="342" t="s">
        <v>35</v>
      </c>
      <c r="OAK51" s="342" t="s">
        <v>35</v>
      </c>
      <c r="OAL51" s="342" t="s">
        <v>35</v>
      </c>
      <c r="OAM51" s="342" t="s">
        <v>35</v>
      </c>
      <c r="OAN51" s="342" t="s">
        <v>35</v>
      </c>
      <c r="OAO51" s="342" t="s">
        <v>35</v>
      </c>
      <c r="OAP51" s="342" t="s">
        <v>35</v>
      </c>
      <c r="OAQ51" s="342" t="s">
        <v>35</v>
      </c>
      <c r="OAR51" s="342" t="s">
        <v>35</v>
      </c>
      <c r="OAS51" s="342" t="s">
        <v>35</v>
      </c>
      <c r="OAT51" s="342" t="s">
        <v>35</v>
      </c>
      <c r="OAU51" s="342" t="s">
        <v>35</v>
      </c>
      <c r="OAV51" s="342" t="s">
        <v>35</v>
      </c>
      <c r="OAW51" s="342" t="s">
        <v>35</v>
      </c>
      <c r="OAX51" s="342" t="s">
        <v>35</v>
      </c>
      <c r="OAY51" s="342" t="s">
        <v>35</v>
      </c>
      <c r="OAZ51" s="342" t="s">
        <v>35</v>
      </c>
      <c r="OBA51" s="342" t="s">
        <v>35</v>
      </c>
      <c r="OBB51" s="342" t="s">
        <v>35</v>
      </c>
      <c r="OBC51" s="342" t="s">
        <v>35</v>
      </c>
      <c r="OBD51" s="342" t="s">
        <v>35</v>
      </c>
      <c r="OBE51" s="342" t="s">
        <v>35</v>
      </c>
      <c r="OBF51" s="342" t="s">
        <v>35</v>
      </c>
      <c r="OBG51" s="342" t="s">
        <v>35</v>
      </c>
      <c r="OBH51" s="342" t="s">
        <v>35</v>
      </c>
      <c r="OBI51" s="342" t="s">
        <v>35</v>
      </c>
      <c r="OBJ51" s="342" t="s">
        <v>35</v>
      </c>
      <c r="OBK51" s="342" t="s">
        <v>35</v>
      </c>
      <c r="OBL51" s="342" t="s">
        <v>35</v>
      </c>
      <c r="OBM51" s="342" t="s">
        <v>35</v>
      </c>
      <c r="OBN51" s="342" t="s">
        <v>35</v>
      </c>
      <c r="OBO51" s="342" t="s">
        <v>35</v>
      </c>
      <c r="OBP51" s="342" t="s">
        <v>35</v>
      </c>
      <c r="OBQ51" s="342" t="s">
        <v>35</v>
      </c>
      <c r="OBR51" s="342" t="s">
        <v>35</v>
      </c>
      <c r="OBS51" s="342" t="s">
        <v>35</v>
      </c>
      <c r="OBT51" s="342" t="s">
        <v>35</v>
      </c>
      <c r="OBU51" s="342" t="s">
        <v>35</v>
      </c>
      <c r="OBV51" s="342" t="s">
        <v>35</v>
      </c>
      <c r="OBW51" s="342" t="s">
        <v>35</v>
      </c>
      <c r="OBX51" s="342" t="s">
        <v>35</v>
      </c>
      <c r="OBY51" s="342" t="s">
        <v>35</v>
      </c>
      <c r="OBZ51" s="342" t="s">
        <v>35</v>
      </c>
      <c r="OCA51" s="342" t="s">
        <v>35</v>
      </c>
      <c r="OCB51" s="342" t="s">
        <v>35</v>
      </c>
      <c r="OCC51" s="342" t="s">
        <v>35</v>
      </c>
      <c r="OCD51" s="342" t="s">
        <v>35</v>
      </c>
      <c r="OCE51" s="342" t="s">
        <v>35</v>
      </c>
      <c r="OCF51" s="342" t="s">
        <v>35</v>
      </c>
      <c r="OCG51" s="342" t="s">
        <v>35</v>
      </c>
      <c r="OCH51" s="342" t="s">
        <v>35</v>
      </c>
      <c r="OCI51" s="342" t="s">
        <v>35</v>
      </c>
      <c r="OCJ51" s="342" t="s">
        <v>35</v>
      </c>
      <c r="OCK51" s="342" t="s">
        <v>35</v>
      </c>
      <c r="OCL51" s="342" t="s">
        <v>35</v>
      </c>
      <c r="OCM51" s="342" t="s">
        <v>35</v>
      </c>
      <c r="OCN51" s="342" t="s">
        <v>35</v>
      </c>
      <c r="OCO51" s="342" t="s">
        <v>35</v>
      </c>
      <c r="OCP51" s="342" t="s">
        <v>35</v>
      </c>
      <c r="OCQ51" s="342" t="s">
        <v>35</v>
      </c>
      <c r="OCR51" s="342" t="s">
        <v>35</v>
      </c>
      <c r="OCS51" s="342" t="s">
        <v>35</v>
      </c>
      <c r="OCT51" s="342" t="s">
        <v>35</v>
      </c>
      <c r="OCU51" s="342" t="s">
        <v>35</v>
      </c>
      <c r="OCV51" s="342" t="s">
        <v>35</v>
      </c>
      <c r="OCW51" s="342" t="s">
        <v>35</v>
      </c>
      <c r="OCX51" s="342" t="s">
        <v>35</v>
      </c>
      <c r="OCY51" s="342" t="s">
        <v>35</v>
      </c>
      <c r="OCZ51" s="342" t="s">
        <v>35</v>
      </c>
      <c r="ODA51" s="342" t="s">
        <v>35</v>
      </c>
      <c r="ODB51" s="342" t="s">
        <v>35</v>
      </c>
      <c r="ODC51" s="342" t="s">
        <v>35</v>
      </c>
      <c r="ODD51" s="342" t="s">
        <v>35</v>
      </c>
      <c r="ODE51" s="342" t="s">
        <v>35</v>
      </c>
      <c r="ODF51" s="342" t="s">
        <v>35</v>
      </c>
      <c r="ODG51" s="342" t="s">
        <v>35</v>
      </c>
      <c r="ODH51" s="342" t="s">
        <v>35</v>
      </c>
      <c r="ODI51" s="342" t="s">
        <v>35</v>
      </c>
      <c r="ODJ51" s="342" t="s">
        <v>35</v>
      </c>
      <c r="ODK51" s="342" t="s">
        <v>35</v>
      </c>
      <c r="ODL51" s="342" t="s">
        <v>35</v>
      </c>
      <c r="ODM51" s="342" t="s">
        <v>35</v>
      </c>
      <c r="ODN51" s="342" t="s">
        <v>35</v>
      </c>
      <c r="ODO51" s="342" t="s">
        <v>35</v>
      </c>
      <c r="ODP51" s="342" t="s">
        <v>35</v>
      </c>
      <c r="ODQ51" s="342" t="s">
        <v>35</v>
      </c>
      <c r="ODR51" s="342" t="s">
        <v>35</v>
      </c>
      <c r="ODS51" s="342" t="s">
        <v>35</v>
      </c>
      <c r="ODT51" s="342" t="s">
        <v>35</v>
      </c>
      <c r="ODU51" s="342" t="s">
        <v>35</v>
      </c>
      <c r="ODV51" s="342" t="s">
        <v>35</v>
      </c>
      <c r="ODW51" s="342" t="s">
        <v>35</v>
      </c>
      <c r="ODX51" s="342" t="s">
        <v>35</v>
      </c>
      <c r="ODY51" s="342" t="s">
        <v>35</v>
      </c>
      <c r="ODZ51" s="342" t="s">
        <v>35</v>
      </c>
      <c r="OEA51" s="342" t="s">
        <v>35</v>
      </c>
      <c r="OEB51" s="342" t="s">
        <v>35</v>
      </c>
      <c r="OEC51" s="342" t="s">
        <v>35</v>
      </c>
      <c r="OED51" s="342" t="s">
        <v>35</v>
      </c>
      <c r="OEE51" s="342" t="s">
        <v>35</v>
      </c>
      <c r="OEF51" s="342" t="s">
        <v>35</v>
      </c>
      <c r="OEG51" s="342" t="s">
        <v>35</v>
      </c>
      <c r="OEH51" s="342" t="s">
        <v>35</v>
      </c>
      <c r="OEI51" s="342" t="s">
        <v>35</v>
      </c>
      <c r="OEJ51" s="342" t="s">
        <v>35</v>
      </c>
      <c r="OEK51" s="342" t="s">
        <v>35</v>
      </c>
      <c r="OEL51" s="342" t="s">
        <v>35</v>
      </c>
      <c r="OEM51" s="342" t="s">
        <v>35</v>
      </c>
      <c r="OEN51" s="342" t="s">
        <v>35</v>
      </c>
      <c r="OEO51" s="342" t="s">
        <v>35</v>
      </c>
      <c r="OEP51" s="342" t="s">
        <v>35</v>
      </c>
      <c r="OEQ51" s="342" t="s">
        <v>35</v>
      </c>
      <c r="OER51" s="342" t="s">
        <v>35</v>
      </c>
      <c r="OES51" s="342" t="s">
        <v>35</v>
      </c>
      <c r="OET51" s="342" t="s">
        <v>35</v>
      </c>
      <c r="OEU51" s="342" t="s">
        <v>35</v>
      </c>
      <c r="OEV51" s="342" t="s">
        <v>35</v>
      </c>
      <c r="OEW51" s="342" t="s">
        <v>35</v>
      </c>
      <c r="OEX51" s="342" t="s">
        <v>35</v>
      </c>
      <c r="OEY51" s="342" t="s">
        <v>35</v>
      </c>
      <c r="OEZ51" s="342" t="s">
        <v>35</v>
      </c>
      <c r="OFA51" s="342" t="s">
        <v>35</v>
      </c>
      <c r="OFB51" s="342" t="s">
        <v>35</v>
      </c>
      <c r="OFC51" s="342" t="s">
        <v>35</v>
      </c>
      <c r="OFD51" s="342" t="s">
        <v>35</v>
      </c>
      <c r="OFE51" s="342" t="s">
        <v>35</v>
      </c>
      <c r="OFF51" s="342" t="s">
        <v>35</v>
      </c>
      <c r="OFG51" s="342" t="s">
        <v>35</v>
      </c>
      <c r="OFH51" s="342" t="s">
        <v>35</v>
      </c>
      <c r="OFI51" s="342" t="s">
        <v>35</v>
      </c>
      <c r="OFJ51" s="342" t="s">
        <v>35</v>
      </c>
      <c r="OFK51" s="342" t="s">
        <v>35</v>
      </c>
      <c r="OFL51" s="342" t="s">
        <v>35</v>
      </c>
      <c r="OFM51" s="342" t="s">
        <v>35</v>
      </c>
      <c r="OFN51" s="342" t="s">
        <v>35</v>
      </c>
      <c r="OFO51" s="342" t="s">
        <v>35</v>
      </c>
      <c r="OFP51" s="342" t="s">
        <v>35</v>
      </c>
      <c r="OFQ51" s="342" t="s">
        <v>35</v>
      </c>
      <c r="OFR51" s="342" t="s">
        <v>35</v>
      </c>
      <c r="OFS51" s="342" t="s">
        <v>35</v>
      </c>
      <c r="OFT51" s="342" t="s">
        <v>35</v>
      </c>
      <c r="OFU51" s="342" t="s">
        <v>35</v>
      </c>
      <c r="OFV51" s="342" t="s">
        <v>35</v>
      </c>
      <c r="OFW51" s="342" t="s">
        <v>35</v>
      </c>
      <c r="OFX51" s="342" t="s">
        <v>35</v>
      </c>
      <c r="OFY51" s="342" t="s">
        <v>35</v>
      </c>
      <c r="OFZ51" s="342" t="s">
        <v>35</v>
      </c>
      <c r="OGA51" s="342" t="s">
        <v>35</v>
      </c>
      <c r="OGB51" s="342" t="s">
        <v>35</v>
      </c>
      <c r="OGC51" s="342" t="s">
        <v>35</v>
      </c>
      <c r="OGD51" s="342" t="s">
        <v>35</v>
      </c>
      <c r="OGE51" s="342" t="s">
        <v>35</v>
      </c>
      <c r="OGF51" s="342" t="s">
        <v>35</v>
      </c>
      <c r="OGG51" s="342" t="s">
        <v>35</v>
      </c>
      <c r="OGH51" s="342" t="s">
        <v>35</v>
      </c>
      <c r="OGI51" s="342" t="s">
        <v>35</v>
      </c>
      <c r="OGJ51" s="342" t="s">
        <v>35</v>
      </c>
      <c r="OGK51" s="342" t="s">
        <v>35</v>
      </c>
      <c r="OGL51" s="342" t="s">
        <v>35</v>
      </c>
      <c r="OGM51" s="342" t="s">
        <v>35</v>
      </c>
      <c r="OGN51" s="342" t="s">
        <v>35</v>
      </c>
      <c r="OGO51" s="342" t="s">
        <v>35</v>
      </c>
      <c r="OGP51" s="342" t="s">
        <v>35</v>
      </c>
      <c r="OGQ51" s="342" t="s">
        <v>35</v>
      </c>
      <c r="OGR51" s="342" t="s">
        <v>35</v>
      </c>
      <c r="OGS51" s="342" t="s">
        <v>35</v>
      </c>
      <c r="OGT51" s="342" t="s">
        <v>35</v>
      </c>
      <c r="OGU51" s="342" t="s">
        <v>35</v>
      </c>
      <c r="OGV51" s="342" t="s">
        <v>35</v>
      </c>
      <c r="OGW51" s="342" t="s">
        <v>35</v>
      </c>
      <c r="OGX51" s="342" t="s">
        <v>35</v>
      </c>
      <c r="OGY51" s="342" t="s">
        <v>35</v>
      </c>
      <c r="OGZ51" s="342" t="s">
        <v>35</v>
      </c>
      <c r="OHA51" s="342" t="s">
        <v>35</v>
      </c>
      <c r="OHB51" s="342" t="s">
        <v>35</v>
      </c>
      <c r="OHC51" s="342" t="s">
        <v>35</v>
      </c>
      <c r="OHD51" s="342" t="s">
        <v>35</v>
      </c>
      <c r="OHE51" s="342" t="s">
        <v>35</v>
      </c>
      <c r="OHF51" s="342" t="s">
        <v>35</v>
      </c>
      <c r="OHG51" s="342" t="s">
        <v>35</v>
      </c>
      <c r="OHH51" s="342" t="s">
        <v>35</v>
      </c>
      <c r="OHI51" s="342" t="s">
        <v>35</v>
      </c>
      <c r="OHJ51" s="342" t="s">
        <v>35</v>
      </c>
      <c r="OHK51" s="342" t="s">
        <v>35</v>
      </c>
      <c r="OHL51" s="342" t="s">
        <v>35</v>
      </c>
      <c r="OHM51" s="342" t="s">
        <v>35</v>
      </c>
      <c r="OHN51" s="342" t="s">
        <v>35</v>
      </c>
      <c r="OHO51" s="342" t="s">
        <v>35</v>
      </c>
      <c r="OHP51" s="342" t="s">
        <v>35</v>
      </c>
      <c r="OHQ51" s="342" t="s">
        <v>35</v>
      </c>
      <c r="OHR51" s="342" t="s">
        <v>35</v>
      </c>
      <c r="OHS51" s="342" t="s">
        <v>35</v>
      </c>
      <c r="OHT51" s="342" t="s">
        <v>35</v>
      </c>
      <c r="OHU51" s="342" t="s">
        <v>35</v>
      </c>
      <c r="OHV51" s="342" t="s">
        <v>35</v>
      </c>
      <c r="OHW51" s="342" t="s">
        <v>35</v>
      </c>
      <c r="OHX51" s="342" t="s">
        <v>35</v>
      </c>
      <c r="OHY51" s="342" t="s">
        <v>35</v>
      </c>
      <c r="OHZ51" s="342" t="s">
        <v>35</v>
      </c>
      <c r="OIA51" s="342" t="s">
        <v>35</v>
      </c>
      <c r="OIB51" s="342" t="s">
        <v>35</v>
      </c>
      <c r="OIC51" s="342" t="s">
        <v>35</v>
      </c>
      <c r="OID51" s="342" t="s">
        <v>35</v>
      </c>
      <c r="OIE51" s="342" t="s">
        <v>35</v>
      </c>
      <c r="OIF51" s="342" t="s">
        <v>35</v>
      </c>
      <c r="OIG51" s="342" t="s">
        <v>35</v>
      </c>
      <c r="OIH51" s="342" t="s">
        <v>35</v>
      </c>
      <c r="OII51" s="342" t="s">
        <v>35</v>
      </c>
      <c r="OIJ51" s="342" t="s">
        <v>35</v>
      </c>
      <c r="OIK51" s="342" t="s">
        <v>35</v>
      </c>
      <c r="OIL51" s="342" t="s">
        <v>35</v>
      </c>
      <c r="OIM51" s="342" t="s">
        <v>35</v>
      </c>
      <c r="OIN51" s="342" t="s">
        <v>35</v>
      </c>
      <c r="OIO51" s="342" t="s">
        <v>35</v>
      </c>
      <c r="OIP51" s="342" t="s">
        <v>35</v>
      </c>
      <c r="OIQ51" s="342" t="s">
        <v>35</v>
      </c>
      <c r="OIR51" s="342" t="s">
        <v>35</v>
      </c>
      <c r="OIS51" s="342" t="s">
        <v>35</v>
      </c>
      <c r="OIT51" s="342" t="s">
        <v>35</v>
      </c>
      <c r="OIU51" s="342" t="s">
        <v>35</v>
      </c>
      <c r="OIV51" s="342" t="s">
        <v>35</v>
      </c>
      <c r="OIW51" s="342" t="s">
        <v>35</v>
      </c>
      <c r="OIX51" s="342" t="s">
        <v>35</v>
      </c>
      <c r="OIY51" s="342" t="s">
        <v>35</v>
      </c>
      <c r="OIZ51" s="342" t="s">
        <v>35</v>
      </c>
      <c r="OJA51" s="342" t="s">
        <v>35</v>
      </c>
      <c r="OJB51" s="342" t="s">
        <v>35</v>
      </c>
      <c r="OJC51" s="342" t="s">
        <v>35</v>
      </c>
      <c r="OJD51" s="342" t="s">
        <v>35</v>
      </c>
      <c r="OJE51" s="342" t="s">
        <v>35</v>
      </c>
      <c r="OJF51" s="342" t="s">
        <v>35</v>
      </c>
      <c r="OJG51" s="342" t="s">
        <v>35</v>
      </c>
      <c r="OJH51" s="342" t="s">
        <v>35</v>
      </c>
      <c r="OJI51" s="342" t="s">
        <v>35</v>
      </c>
      <c r="OJJ51" s="342" t="s">
        <v>35</v>
      </c>
      <c r="OJK51" s="342" t="s">
        <v>35</v>
      </c>
      <c r="OJL51" s="342" t="s">
        <v>35</v>
      </c>
      <c r="OJM51" s="342" t="s">
        <v>35</v>
      </c>
      <c r="OJN51" s="342" t="s">
        <v>35</v>
      </c>
      <c r="OJO51" s="342" t="s">
        <v>35</v>
      </c>
      <c r="OJP51" s="342" t="s">
        <v>35</v>
      </c>
      <c r="OJQ51" s="342" t="s">
        <v>35</v>
      </c>
      <c r="OJR51" s="342" t="s">
        <v>35</v>
      </c>
      <c r="OJS51" s="342" t="s">
        <v>35</v>
      </c>
      <c r="OJT51" s="342" t="s">
        <v>35</v>
      </c>
      <c r="OJU51" s="342" t="s">
        <v>35</v>
      </c>
      <c r="OJV51" s="342" t="s">
        <v>35</v>
      </c>
      <c r="OJW51" s="342" t="s">
        <v>35</v>
      </c>
      <c r="OJX51" s="342" t="s">
        <v>35</v>
      </c>
      <c r="OJY51" s="342" t="s">
        <v>35</v>
      </c>
      <c r="OJZ51" s="342" t="s">
        <v>35</v>
      </c>
      <c r="OKA51" s="342" t="s">
        <v>35</v>
      </c>
      <c r="OKB51" s="342" t="s">
        <v>35</v>
      </c>
      <c r="OKC51" s="342" t="s">
        <v>35</v>
      </c>
      <c r="OKD51" s="342" t="s">
        <v>35</v>
      </c>
      <c r="OKE51" s="342" t="s">
        <v>35</v>
      </c>
      <c r="OKF51" s="342" t="s">
        <v>35</v>
      </c>
      <c r="OKG51" s="342" t="s">
        <v>35</v>
      </c>
      <c r="OKH51" s="342" t="s">
        <v>35</v>
      </c>
      <c r="OKI51" s="342" t="s">
        <v>35</v>
      </c>
      <c r="OKJ51" s="342" t="s">
        <v>35</v>
      </c>
      <c r="OKK51" s="342" t="s">
        <v>35</v>
      </c>
      <c r="OKL51" s="342" t="s">
        <v>35</v>
      </c>
      <c r="OKM51" s="342" t="s">
        <v>35</v>
      </c>
      <c r="OKN51" s="342" t="s">
        <v>35</v>
      </c>
      <c r="OKO51" s="342" t="s">
        <v>35</v>
      </c>
      <c r="OKP51" s="342" t="s">
        <v>35</v>
      </c>
      <c r="OKQ51" s="342" t="s">
        <v>35</v>
      </c>
      <c r="OKR51" s="342" t="s">
        <v>35</v>
      </c>
      <c r="OKS51" s="342" t="s">
        <v>35</v>
      </c>
      <c r="OKT51" s="342" t="s">
        <v>35</v>
      </c>
      <c r="OKU51" s="342" t="s">
        <v>35</v>
      </c>
      <c r="OKV51" s="342" t="s">
        <v>35</v>
      </c>
      <c r="OKW51" s="342" t="s">
        <v>35</v>
      </c>
      <c r="OKX51" s="342" t="s">
        <v>35</v>
      </c>
      <c r="OKY51" s="342" t="s">
        <v>35</v>
      </c>
      <c r="OKZ51" s="342" t="s">
        <v>35</v>
      </c>
      <c r="OLA51" s="342" t="s">
        <v>35</v>
      </c>
      <c r="OLB51" s="342" t="s">
        <v>35</v>
      </c>
      <c r="OLC51" s="342" t="s">
        <v>35</v>
      </c>
      <c r="OLD51" s="342" t="s">
        <v>35</v>
      </c>
      <c r="OLE51" s="342" t="s">
        <v>35</v>
      </c>
      <c r="OLF51" s="342" t="s">
        <v>35</v>
      </c>
      <c r="OLG51" s="342" t="s">
        <v>35</v>
      </c>
      <c r="OLH51" s="342" t="s">
        <v>35</v>
      </c>
      <c r="OLI51" s="342" t="s">
        <v>35</v>
      </c>
      <c r="OLJ51" s="342" t="s">
        <v>35</v>
      </c>
      <c r="OLK51" s="342" t="s">
        <v>35</v>
      </c>
      <c r="OLL51" s="342" t="s">
        <v>35</v>
      </c>
      <c r="OLM51" s="342" t="s">
        <v>35</v>
      </c>
      <c r="OLN51" s="342" t="s">
        <v>35</v>
      </c>
      <c r="OLO51" s="342" t="s">
        <v>35</v>
      </c>
      <c r="OLP51" s="342" t="s">
        <v>35</v>
      </c>
      <c r="OLQ51" s="342" t="s">
        <v>35</v>
      </c>
      <c r="OLR51" s="342" t="s">
        <v>35</v>
      </c>
      <c r="OLS51" s="342" t="s">
        <v>35</v>
      </c>
      <c r="OLT51" s="342" t="s">
        <v>35</v>
      </c>
      <c r="OLU51" s="342" t="s">
        <v>35</v>
      </c>
      <c r="OLV51" s="342" t="s">
        <v>35</v>
      </c>
      <c r="OLW51" s="342" t="s">
        <v>35</v>
      </c>
      <c r="OLX51" s="342" t="s">
        <v>35</v>
      </c>
      <c r="OLY51" s="342" t="s">
        <v>35</v>
      </c>
      <c r="OLZ51" s="342" t="s">
        <v>35</v>
      </c>
      <c r="OMA51" s="342" t="s">
        <v>35</v>
      </c>
      <c r="OMB51" s="342" t="s">
        <v>35</v>
      </c>
      <c r="OMC51" s="342" t="s">
        <v>35</v>
      </c>
      <c r="OMD51" s="342" t="s">
        <v>35</v>
      </c>
      <c r="OME51" s="342" t="s">
        <v>35</v>
      </c>
      <c r="OMF51" s="342" t="s">
        <v>35</v>
      </c>
      <c r="OMG51" s="342" t="s">
        <v>35</v>
      </c>
      <c r="OMH51" s="342" t="s">
        <v>35</v>
      </c>
      <c r="OMI51" s="342" t="s">
        <v>35</v>
      </c>
      <c r="OMJ51" s="342" t="s">
        <v>35</v>
      </c>
      <c r="OMK51" s="342" t="s">
        <v>35</v>
      </c>
      <c r="OML51" s="342" t="s">
        <v>35</v>
      </c>
      <c r="OMM51" s="342" t="s">
        <v>35</v>
      </c>
      <c r="OMN51" s="342" t="s">
        <v>35</v>
      </c>
      <c r="OMO51" s="342" t="s">
        <v>35</v>
      </c>
      <c r="OMP51" s="342" t="s">
        <v>35</v>
      </c>
      <c r="OMQ51" s="342" t="s">
        <v>35</v>
      </c>
      <c r="OMR51" s="342" t="s">
        <v>35</v>
      </c>
      <c r="OMS51" s="342" t="s">
        <v>35</v>
      </c>
      <c r="OMT51" s="342" t="s">
        <v>35</v>
      </c>
      <c r="OMU51" s="342" t="s">
        <v>35</v>
      </c>
      <c r="OMV51" s="342" t="s">
        <v>35</v>
      </c>
      <c r="OMW51" s="342" t="s">
        <v>35</v>
      </c>
      <c r="OMX51" s="342" t="s">
        <v>35</v>
      </c>
      <c r="OMY51" s="342" t="s">
        <v>35</v>
      </c>
      <c r="OMZ51" s="342" t="s">
        <v>35</v>
      </c>
      <c r="ONA51" s="342" t="s">
        <v>35</v>
      </c>
      <c r="ONB51" s="342" t="s">
        <v>35</v>
      </c>
      <c r="ONC51" s="342" t="s">
        <v>35</v>
      </c>
      <c r="OND51" s="342" t="s">
        <v>35</v>
      </c>
      <c r="ONE51" s="342" t="s">
        <v>35</v>
      </c>
      <c r="ONF51" s="342" t="s">
        <v>35</v>
      </c>
      <c r="ONG51" s="342" t="s">
        <v>35</v>
      </c>
      <c r="ONH51" s="342" t="s">
        <v>35</v>
      </c>
      <c r="ONI51" s="342" t="s">
        <v>35</v>
      </c>
      <c r="ONJ51" s="342" t="s">
        <v>35</v>
      </c>
      <c r="ONK51" s="342" t="s">
        <v>35</v>
      </c>
      <c r="ONL51" s="342" t="s">
        <v>35</v>
      </c>
      <c r="ONM51" s="342" t="s">
        <v>35</v>
      </c>
      <c r="ONN51" s="342" t="s">
        <v>35</v>
      </c>
      <c r="ONO51" s="342" t="s">
        <v>35</v>
      </c>
      <c r="ONP51" s="342" t="s">
        <v>35</v>
      </c>
      <c r="ONQ51" s="342" t="s">
        <v>35</v>
      </c>
      <c r="ONR51" s="342" t="s">
        <v>35</v>
      </c>
      <c r="ONS51" s="342" t="s">
        <v>35</v>
      </c>
      <c r="ONT51" s="342" t="s">
        <v>35</v>
      </c>
      <c r="ONU51" s="342" t="s">
        <v>35</v>
      </c>
      <c r="ONV51" s="342" t="s">
        <v>35</v>
      </c>
      <c r="ONW51" s="342" t="s">
        <v>35</v>
      </c>
      <c r="ONX51" s="342" t="s">
        <v>35</v>
      </c>
      <c r="ONY51" s="342" t="s">
        <v>35</v>
      </c>
      <c r="ONZ51" s="342" t="s">
        <v>35</v>
      </c>
      <c r="OOA51" s="342" t="s">
        <v>35</v>
      </c>
      <c r="OOB51" s="342" t="s">
        <v>35</v>
      </c>
      <c r="OOC51" s="342" t="s">
        <v>35</v>
      </c>
      <c r="OOD51" s="342" t="s">
        <v>35</v>
      </c>
      <c r="OOE51" s="342" t="s">
        <v>35</v>
      </c>
      <c r="OOF51" s="342" t="s">
        <v>35</v>
      </c>
      <c r="OOG51" s="342" t="s">
        <v>35</v>
      </c>
      <c r="OOH51" s="342" t="s">
        <v>35</v>
      </c>
      <c r="OOI51" s="342" t="s">
        <v>35</v>
      </c>
      <c r="OOJ51" s="342" t="s">
        <v>35</v>
      </c>
      <c r="OOK51" s="342" t="s">
        <v>35</v>
      </c>
      <c r="OOL51" s="342" t="s">
        <v>35</v>
      </c>
      <c r="OOM51" s="342" t="s">
        <v>35</v>
      </c>
      <c r="OON51" s="342" t="s">
        <v>35</v>
      </c>
      <c r="OOO51" s="342" t="s">
        <v>35</v>
      </c>
      <c r="OOP51" s="342" t="s">
        <v>35</v>
      </c>
      <c r="OOQ51" s="342" t="s">
        <v>35</v>
      </c>
      <c r="OOR51" s="342" t="s">
        <v>35</v>
      </c>
      <c r="OOS51" s="342" t="s">
        <v>35</v>
      </c>
      <c r="OOT51" s="342" t="s">
        <v>35</v>
      </c>
      <c r="OOU51" s="342" t="s">
        <v>35</v>
      </c>
      <c r="OOV51" s="342" t="s">
        <v>35</v>
      </c>
      <c r="OOW51" s="342" t="s">
        <v>35</v>
      </c>
      <c r="OOX51" s="342" t="s">
        <v>35</v>
      </c>
      <c r="OOY51" s="342" t="s">
        <v>35</v>
      </c>
      <c r="OOZ51" s="342" t="s">
        <v>35</v>
      </c>
      <c r="OPA51" s="342" t="s">
        <v>35</v>
      </c>
      <c r="OPB51" s="342" t="s">
        <v>35</v>
      </c>
      <c r="OPC51" s="342" t="s">
        <v>35</v>
      </c>
      <c r="OPD51" s="342" t="s">
        <v>35</v>
      </c>
      <c r="OPE51" s="342" t="s">
        <v>35</v>
      </c>
      <c r="OPF51" s="342" t="s">
        <v>35</v>
      </c>
      <c r="OPG51" s="342" t="s">
        <v>35</v>
      </c>
      <c r="OPH51" s="342" t="s">
        <v>35</v>
      </c>
      <c r="OPI51" s="342" t="s">
        <v>35</v>
      </c>
      <c r="OPJ51" s="342" t="s">
        <v>35</v>
      </c>
      <c r="OPK51" s="342" t="s">
        <v>35</v>
      </c>
      <c r="OPL51" s="342" t="s">
        <v>35</v>
      </c>
      <c r="OPM51" s="342" t="s">
        <v>35</v>
      </c>
      <c r="OPN51" s="342" t="s">
        <v>35</v>
      </c>
      <c r="OPO51" s="342" t="s">
        <v>35</v>
      </c>
      <c r="OPP51" s="342" t="s">
        <v>35</v>
      </c>
      <c r="OPQ51" s="342" t="s">
        <v>35</v>
      </c>
      <c r="OPR51" s="342" t="s">
        <v>35</v>
      </c>
      <c r="OPS51" s="342" t="s">
        <v>35</v>
      </c>
      <c r="OPT51" s="342" t="s">
        <v>35</v>
      </c>
      <c r="OPU51" s="342" t="s">
        <v>35</v>
      </c>
      <c r="OPV51" s="342" t="s">
        <v>35</v>
      </c>
      <c r="OPW51" s="342" t="s">
        <v>35</v>
      </c>
      <c r="OPX51" s="342" t="s">
        <v>35</v>
      </c>
      <c r="OPY51" s="342" t="s">
        <v>35</v>
      </c>
      <c r="OPZ51" s="342" t="s">
        <v>35</v>
      </c>
      <c r="OQA51" s="342" t="s">
        <v>35</v>
      </c>
      <c r="OQB51" s="342" t="s">
        <v>35</v>
      </c>
      <c r="OQC51" s="342" t="s">
        <v>35</v>
      </c>
      <c r="OQD51" s="342" t="s">
        <v>35</v>
      </c>
      <c r="OQE51" s="342" t="s">
        <v>35</v>
      </c>
      <c r="OQF51" s="342" t="s">
        <v>35</v>
      </c>
      <c r="OQG51" s="342" t="s">
        <v>35</v>
      </c>
      <c r="OQH51" s="342" t="s">
        <v>35</v>
      </c>
      <c r="OQI51" s="342" t="s">
        <v>35</v>
      </c>
      <c r="OQJ51" s="342" t="s">
        <v>35</v>
      </c>
      <c r="OQK51" s="342" t="s">
        <v>35</v>
      </c>
      <c r="OQL51" s="342" t="s">
        <v>35</v>
      </c>
      <c r="OQM51" s="342" t="s">
        <v>35</v>
      </c>
      <c r="OQN51" s="342" t="s">
        <v>35</v>
      </c>
      <c r="OQO51" s="342" t="s">
        <v>35</v>
      </c>
      <c r="OQP51" s="342" t="s">
        <v>35</v>
      </c>
      <c r="OQQ51" s="342" t="s">
        <v>35</v>
      </c>
      <c r="OQR51" s="342" t="s">
        <v>35</v>
      </c>
      <c r="OQS51" s="342" t="s">
        <v>35</v>
      </c>
      <c r="OQT51" s="342" t="s">
        <v>35</v>
      </c>
      <c r="OQU51" s="342" t="s">
        <v>35</v>
      </c>
      <c r="OQV51" s="342" t="s">
        <v>35</v>
      </c>
      <c r="OQW51" s="342" t="s">
        <v>35</v>
      </c>
      <c r="OQX51" s="342" t="s">
        <v>35</v>
      </c>
      <c r="OQY51" s="342" t="s">
        <v>35</v>
      </c>
      <c r="OQZ51" s="342" t="s">
        <v>35</v>
      </c>
      <c r="ORA51" s="342" t="s">
        <v>35</v>
      </c>
      <c r="ORB51" s="342" t="s">
        <v>35</v>
      </c>
      <c r="ORC51" s="342" t="s">
        <v>35</v>
      </c>
      <c r="ORD51" s="342" t="s">
        <v>35</v>
      </c>
      <c r="ORE51" s="342" t="s">
        <v>35</v>
      </c>
      <c r="ORF51" s="342" t="s">
        <v>35</v>
      </c>
      <c r="ORG51" s="342" t="s">
        <v>35</v>
      </c>
      <c r="ORH51" s="342" t="s">
        <v>35</v>
      </c>
      <c r="ORI51" s="342" t="s">
        <v>35</v>
      </c>
      <c r="ORJ51" s="342" t="s">
        <v>35</v>
      </c>
      <c r="ORK51" s="342" t="s">
        <v>35</v>
      </c>
      <c r="ORL51" s="342" t="s">
        <v>35</v>
      </c>
      <c r="ORM51" s="342" t="s">
        <v>35</v>
      </c>
      <c r="ORN51" s="342" t="s">
        <v>35</v>
      </c>
      <c r="ORO51" s="342" t="s">
        <v>35</v>
      </c>
      <c r="ORP51" s="342" t="s">
        <v>35</v>
      </c>
      <c r="ORQ51" s="342" t="s">
        <v>35</v>
      </c>
      <c r="ORR51" s="342" t="s">
        <v>35</v>
      </c>
      <c r="ORS51" s="342" t="s">
        <v>35</v>
      </c>
      <c r="ORT51" s="342" t="s">
        <v>35</v>
      </c>
      <c r="ORU51" s="342" t="s">
        <v>35</v>
      </c>
      <c r="ORV51" s="342" t="s">
        <v>35</v>
      </c>
      <c r="ORW51" s="342" t="s">
        <v>35</v>
      </c>
      <c r="ORX51" s="342" t="s">
        <v>35</v>
      </c>
      <c r="ORY51" s="342" t="s">
        <v>35</v>
      </c>
      <c r="ORZ51" s="342" t="s">
        <v>35</v>
      </c>
      <c r="OSA51" s="342" t="s">
        <v>35</v>
      </c>
      <c r="OSB51" s="342" t="s">
        <v>35</v>
      </c>
      <c r="OSC51" s="342" t="s">
        <v>35</v>
      </c>
      <c r="OSD51" s="342" t="s">
        <v>35</v>
      </c>
      <c r="OSE51" s="342" t="s">
        <v>35</v>
      </c>
      <c r="OSF51" s="342" t="s">
        <v>35</v>
      </c>
      <c r="OSG51" s="342" t="s">
        <v>35</v>
      </c>
      <c r="OSH51" s="342" t="s">
        <v>35</v>
      </c>
      <c r="OSI51" s="342" t="s">
        <v>35</v>
      </c>
      <c r="OSJ51" s="342" t="s">
        <v>35</v>
      </c>
      <c r="OSK51" s="342" t="s">
        <v>35</v>
      </c>
      <c r="OSL51" s="342" t="s">
        <v>35</v>
      </c>
      <c r="OSM51" s="342" t="s">
        <v>35</v>
      </c>
      <c r="OSN51" s="342" t="s">
        <v>35</v>
      </c>
      <c r="OSO51" s="342" t="s">
        <v>35</v>
      </c>
      <c r="OSP51" s="342" t="s">
        <v>35</v>
      </c>
      <c r="OSQ51" s="342" t="s">
        <v>35</v>
      </c>
      <c r="OSR51" s="342" t="s">
        <v>35</v>
      </c>
      <c r="OSS51" s="342" t="s">
        <v>35</v>
      </c>
      <c r="OST51" s="342" t="s">
        <v>35</v>
      </c>
      <c r="OSU51" s="342" t="s">
        <v>35</v>
      </c>
      <c r="OSV51" s="342" t="s">
        <v>35</v>
      </c>
      <c r="OSW51" s="342" t="s">
        <v>35</v>
      </c>
      <c r="OSX51" s="342" t="s">
        <v>35</v>
      </c>
      <c r="OSY51" s="342" t="s">
        <v>35</v>
      </c>
      <c r="OSZ51" s="342" t="s">
        <v>35</v>
      </c>
      <c r="OTA51" s="342" t="s">
        <v>35</v>
      </c>
      <c r="OTB51" s="342" t="s">
        <v>35</v>
      </c>
      <c r="OTC51" s="342" t="s">
        <v>35</v>
      </c>
      <c r="OTD51" s="342" t="s">
        <v>35</v>
      </c>
      <c r="OTE51" s="342" t="s">
        <v>35</v>
      </c>
      <c r="OTF51" s="342" t="s">
        <v>35</v>
      </c>
      <c r="OTG51" s="342" t="s">
        <v>35</v>
      </c>
      <c r="OTH51" s="342" t="s">
        <v>35</v>
      </c>
      <c r="OTI51" s="342" t="s">
        <v>35</v>
      </c>
      <c r="OTJ51" s="342" t="s">
        <v>35</v>
      </c>
      <c r="OTK51" s="342" t="s">
        <v>35</v>
      </c>
      <c r="OTL51" s="342" t="s">
        <v>35</v>
      </c>
      <c r="OTM51" s="342" t="s">
        <v>35</v>
      </c>
      <c r="OTN51" s="342" t="s">
        <v>35</v>
      </c>
      <c r="OTO51" s="342" t="s">
        <v>35</v>
      </c>
      <c r="OTP51" s="342" t="s">
        <v>35</v>
      </c>
      <c r="OTQ51" s="342" t="s">
        <v>35</v>
      </c>
      <c r="OTR51" s="342" t="s">
        <v>35</v>
      </c>
      <c r="OTS51" s="342" t="s">
        <v>35</v>
      </c>
      <c r="OTT51" s="342" t="s">
        <v>35</v>
      </c>
      <c r="OTU51" s="342" t="s">
        <v>35</v>
      </c>
      <c r="OTV51" s="342" t="s">
        <v>35</v>
      </c>
      <c r="OTW51" s="342" t="s">
        <v>35</v>
      </c>
      <c r="OTX51" s="342" t="s">
        <v>35</v>
      </c>
      <c r="OTY51" s="342" t="s">
        <v>35</v>
      </c>
      <c r="OTZ51" s="342" t="s">
        <v>35</v>
      </c>
      <c r="OUA51" s="342" t="s">
        <v>35</v>
      </c>
      <c r="OUB51" s="342" t="s">
        <v>35</v>
      </c>
      <c r="OUC51" s="342" t="s">
        <v>35</v>
      </c>
      <c r="OUD51" s="342" t="s">
        <v>35</v>
      </c>
      <c r="OUE51" s="342" t="s">
        <v>35</v>
      </c>
      <c r="OUF51" s="342" t="s">
        <v>35</v>
      </c>
      <c r="OUG51" s="342" t="s">
        <v>35</v>
      </c>
      <c r="OUH51" s="342" t="s">
        <v>35</v>
      </c>
      <c r="OUI51" s="342" t="s">
        <v>35</v>
      </c>
      <c r="OUJ51" s="342" t="s">
        <v>35</v>
      </c>
      <c r="OUK51" s="342" t="s">
        <v>35</v>
      </c>
      <c r="OUL51" s="342" t="s">
        <v>35</v>
      </c>
      <c r="OUM51" s="342" t="s">
        <v>35</v>
      </c>
      <c r="OUN51" s="342" t="s">
        <v>35</v>
      </c>
      <c r="OUO51" s="342" t="s">
        <v>35</v>
      </c>
      <c r="OUP51" s="342" t="s">
        <v>35</v>
      </c>
      <c r="OUQ51" s="342" t="s">
        <v>35</v>
      </c>
      <c r="OUR51" s="342" t="s">
        <v>35</v>
      </c>
      <c r="OUS51" s="342" t="s">
        <v>35</v>
      </c>
      <c r="OUT51" s="342" t="s">
        <v>35</v>
      </c>
      <c r="OUU51" s="342" t="s">
        <v>35</v>
      </c>
      <c r="OUV51" s="342" t="s">
        <v>35</v>
      </c>
      <c r="OUW51" s="342" t="s">
        <v>35</v>
      </c>
      <c r="OUX51" s="342" t="s">
        <v>35</v>
      </c>
      <c r="OUY51" s="342" t="s">
        <v>35</v>
      </c>
      <c r="OUZ51" s="342" t="s">
        <v>35</v>
      </c>
      <c r="OVA51" s="342" t="s">
        <v>35</v>
      </c>
      <c r="OVB51" s="342" t="s">
        <v>35</v>
      </c>
      <c r="OVC51" s="342" t="s">
        <v>35</v>
      </c>
      <c r="OVD51" s="342" t="s">
        <v>35</v>
      </c>
      <c r="OVE51" s="342" t="s">
        <v>35</v>
      </c>
      <c r="OVF51" s="342" t="s">
        <v>35</v>
      </c>
      <c r="OVG51" s="342" t="s">
        <v>35</v>
      </c>
      <c r="OVH51" s="342" t="s">
        <v>35</v>
      </c>
      <c r="OVI51" s="342" t="s">
        <v>35</v>
      </c>
      <c r="OVJ51" s="342" t="s">
        <v>35</v>
      </c>
      <c r="OVK51" s="342" t="s">
        <v>35</v>
      </c>
      <c r="OVL51" s="342" t="s">
        <v>35</v>
      </c>
      <c r="OVM51" s="342" t="s">
        <v>35</v>
      </c>
      <c r="OVN51" s="342" t="s">
        <v>35</v>
      </c>
      <c r="OVO51" s="342" t="s">
        <v>35</v>
      </c>
      <c r="OVP51" s="342" t="s">
        <v>35</v>
      </c>
      <c r="OVQ51" s="342" t="s">
        <v>35</v>
      </c>
      <c r="OVR51" s="342" t="s">
        <v>35</v>
      </c>
      <c r="OVS51" s="342" t="s">
        <v>35</v>
      </c>
      <c r="OVT51" s="342" t="s">
        <v>35</v>
      </c>
      <c r="OVU51" s="342" t="s">
        <v>35</v>
      </c>
      <c r="OVV51" s="342" t="s">
        <v>35</v>
      </c>
      <c r="OVW51" s="342" t="s">
        <v>35</v>
      </c>
      <c r="OVX51" s="342" t="s">
        <v>35</v>
      </c>
      <c r="OVY51" s="342" t="s">
        <v>35</v>
      </c>
      <c r="OVZ51" s="342" t="s">
        <v>35</v>
      </c>
      <c r="OWA51" s="342" t="s">
        <v>35</v>
      </c>
      <c r="OWB51" s="342" t="s">
        <v>35</v>
      </c>
      <c r="OWC51" s="342" t="s">
        <v>35</v>
      </c>
      <c r="OWD51" s="342" t="s">
        <v>35</v>
      </c>
      <c r="OWE51" s="342" t="s">
        <v>35</v>
      </c>
      <c r="OWF51" s="342" t="s">
        <v>35</v>
      </c>
      <c r="OWG51" s="342" t="s">
        <v>35</v>
      </c>
      <c r="OWH51" s="342" t="s">
        <v>35</v>
      </c>
      <c r="OWI51" s="342" t="s">
        <v>35</v>
      </c>
      <c r="OWJ51" s="342" t="s">
        <v>35</v>
      </c>
      <c r="OWK51" s="342" t="s">
        <v>35</v>
      </c>
      <c r="OWL51" s="342" t="s">
        <v>35</v>
      </c>
      <c r="OWM51" s="342" t="s">
        <v>35</v>
      </c>
      <c r="OWN51" s="342" t="s">
        <v>35</v>
      </c>
      <c r="OWO51" s="342" t="s">
        <v>35</v>
      </c>
      <c r="OWP51" s="342" t="s">
        <v>35</v>
      </c>
      <c r="OWQ51" s="342" t="s">
        <v>35</v>
      </c>
      <c r="OWR51" s="342" t="s">
        <v>35</v>
      </c>
      <c r="OWS51" s="342" t="s">
        <v>35</v>
      </c>
      <c r="OWT51" s="342" t="s">
        <v>35</v>
      </c>
      <c r="OWU51" s="342" t="s">
        <v>35</v>
      </c>
      <c r="OWV51" s="342" t="s">
        <v>35</v>
      </c>
      <c r="OWW51" s="342" t="s">
        <v>35</v>
      </c>
      <c r="OWX51" s="342" t="s">
        <v>35</v>
      </c>
      <c r="OWY51" s="342" t="s">
        <v>35</v>
      </c>
      <c r="OWZ51" s="342" t="s">
        <v>35</v>
      </c>
      <c r="OXA51" s="342" t="s">
        <v>35</v>
      </c>
      <c r="OXB51" s="342" t="s">
        <v>35</v>
      </c>
      <c r="OXC51" s="342" t="s">
        <v>35</v>
      </c>
      <c r="OXD51" s="342" t="s">
        <v>35</v>
      </c>
      <c r="OXE51" s="342" t="s">
        <v>35</v>
      </c>
      <c r="OXF51" s="342" t="s">
        <v>35</v>
      </c>
      <c r="OXG51" s="342" t="s">
        <v>35</v>
      </c>
      <c r="OXH51" s="342" t="s">
        <v>35</v>
      </c>
      <c r="OXI51" s="342" t="s">
        <v>35</v>
      </c>
      <c r="OXJ51" s="342" t="s">
        <v>35</v>
      </c>
      <c r="OXK51" s="342" t="s">
        <v>35</v>
      </c>
      <c r="OXL51" s="342" t="s">
        <v>35</v>
      </c>
      <c r="OXM51" s="342" t="s">
        <v>35</v>
      </c>
      <c r="OXN51" s="342" t="s">
        <v>35</v>
      </c>
      <c r="OXO51" s="342" t="s">
        <v>35</v>
      </c>
      <c r="OXP51" s="342" t="s">
        <v>35</v>
      </c>
      <c r="OXQ51" s="342" t="s">
        <v>35</v>
      </c>
      <c r="OXR51" s="342" t="s">
        <v>35</v>
      </c>
      <c r="OXS51" s="342" t="s">
        <v>35</v>
      </c>
      <c r="OXT51" s="342" t="s">
        <v>35</v>
      </c>
      <c r="OXU51" s="342" t="s">
        <v>35</v>
      </c>
      <c r="OXV51" s="342" t="s">
        <v>35</v>
      </c>
      <c r="OXW51" s="342" t="s">
        <v>35</v>
      </c>
      <c r="OXX51" s="342" t="s">
        <v>35</v>
      </c>
      <c r="OXY51" s="342" t="s">
        <v>35</v>
      </c>
      <c r="OXZ51" s="342" t="s">
        <v>35</v>
      </c>
      <c r="OYA51" s="342" t="s">
        <v>35</v>
      </c>
      <c r="OYB51" s="342" t="s">
        <v>35</v>
      </c>
      <c r="OYC51" s="342" t="s">
        <v>35</v>
      </c>
      <c r="OYD51" s="342" t="s">
        <v>35</v>
      </c>
      <c r="OYE51" s="342" t="s">
        <v>35</v>
      </c>
      <c r="OYF51" s="342" t="s">
        <v>35</v>
      </c>
      <c r="OYG51" s="342" t="s">
        <v>35</v>
      </c>
      <c r="OYH51" s="342" t="s">
        <v>35</v>
      </c>
      <c r="OYI51" s="342" t="s">
        <v>35</v>
      </c>
      <c r="OYJ51" s="342" t="s">
        <v>35</v>
      </c>
      <c r="OYK51" s="342" t="s">
        <v>35</v>
      </c>
      <c r="OYL51" s="342" t="s">
        <v>35</v>
      </c>
      <c r="OYM51" s="342" t="s">
        <v>35</v>
      </c>
      <c r="OYN51" s="342" t="s">
        <v>35</v>
      </c>
      <c r="OYO51" s="342" t="s">
        <v>35</v>
      </c>
      <c r="OYP51" s="342" t="s">
        <v>35</v>
      </c>
      <c r="OYQ51" s="342" t="s">
        <v>35</v>
      </c>
      <c r="OYR51" s="342" t="s">
        <v>35</v>
      </c>
      <c r="OYS51" s="342" t="s">
        <v>35</v>
      </c>
      <c r="OYT51" s="342" t="s">
        <v>35</v>
      </c>
      <c r="OYU51" s="342" t="s">
        <v>35</v>
      </c>
      <c r="OYV51" s="342" t="s">
        <v>35</v>
      </c>
      <c r="OYW51" s="342" t="s">
        <v>35</v>
      </c>
      <c r="OYX51" s="342" t="s">
        <v>35</v>
      </c>
      <c r="OYY51" s="342" t="s">
        <v>35</v>
      </c>
      <c r="OYZ51" s="342" t="s">
        <v>35</v>
      </c>
      <c r="OZA51" s="342" t="s">
        <v>35</v>
      </c>
      <c r="OZB51" s="342" t="s">
        <v>35</v>
      </c>
      <c r="OZC51" s="342" t="s">
        <v>35</v>
      </c>
      <c r="OZD51" s="342" t="s">
        <v>35</v>
      </c>
      <c r="OZE51" s="342" t="s">
        <v>35</v>
      </c>
      <c r="OZF51" s="342" t="s">
        <v>35</v>
      </c>
      <c r="OZG51" s="342" t="s">
        <v>35</v>
      </c>
      <c r="OZH51" s="342" t="s">
        <v>35</v>
      </c>
      <c r="OZI51" s="342" t="s">
        <v>35</v>
      </c>
      <c r="OZJ51" s="342" t="s">
        <v>35</v>
      </c>
      <c r="OZK51" s="342" t="s">
        <v>35</v>
      </c>
      <c r="OZL51" s="342" t="s">
        <v>35</v>
      </c>
      <c r="OZM51" s="342" t="s">
        <v>35</v>
      </c>
      <c r="OZN51" s="342" t="s">
        <v>35</v>
      </c>
      <c r="OZO51" s="342" t="s">
        <v>35</v>
      </c>
      <c r="OZP51" s="342" t="s">
        <v>35</v>
      </c>
      <c r="OZQ51" s="342" t="s">
        <v>35</v>
      </c>
      <c r="OZR51" s="342" t="s">
        <v>35</v>
      </c>
      <c r="OZS51" s="342" t="s">
        <v>35</v>
      </c>
      <c r="OZT51" s="342" t="s">
        <v>35</v>
      </c>
      <c r="OZU51" s="342" t="s">
        <v>35</v>
      </c>
      <c r="OZV51" s="342" t="s">
        <v>35</v>
      </c>
      <c r="OZW51" s="342" t="s">
        <v>35</v>
      </c>
      <c r="OZX51" s="342" t="s">
        <v>35</v>
      </c>
      <c r="OZY51" s="342" t="s">
        <v>35</v>
      </c>
      <c r="OZZ51" s="342" t="s">
        <v>35</v>
      </c>
      <c r="PAA51" s="342" t="s">
        <v>35</v>
      </c>
      <c r="PAB51" s="342" t="s">
        <v>35</v>
      </c>
      <c r="PAC51" s="342" t="s">
        <v>35</v>
      </c>
      <c r="PAD51" s="342" t="s">
        <v>35</v>
      </c>
      <c r="PAE51" s="342" t="s">
        <v>35</v>
      </c>
      <c r="PAF51" s="342" t="s">
        <v>35</v>
      </c>
      <c r="PAG51" s="342" t="s">
        <v>35</v>
      </c>
      <c r="PAH51" s="342" t="s">
        <v>35</v>
      </c>
      <c r="PAI51" s="342" t="s">
        <v>35</v>
      </c>
      <c r="PAJ51" s="342" t="s">
        <v>35</v>
      </c>
      <c r="PAK51" s="342" t="s">
        <v>35</v>
      </c>
      <c r="PAL51" s="342" t="s">
        <v>35</v>
      </c>
      <c r="PAM51" s="342" t="s">
        <v>35</v>
      </c>
      <c r="PAN51" s="342" t="s">
        <v>35</v>
      </c>
      <c r="PAO51" s="342" t="s">
        <v>35</v>
      </c>
      <c r="PAP51" s="342" t="s">
        <v>35</v>
      </c>
      <c r="PAQ51" s="342" t="s">
        <v>35</v>
      </c>
      <c r="PAR51" s="342" t="s">
        <v>35</v>
      </c>
      <c r="PAS51" s="342" t="s">
        <v>35</v>
      </c>
      <c r="PAT51" s="342" t="s">
        <v>35</v>
      </c>
      <c r="PAU51" s="342" t="s">
        <v>35</v>
      </c>
      <c r="PAV51" s="342" t="s">
        <v>35</v>
      </c>
      <c r="PAW51" s="342" t="s">
        <v>35</v>
      </c>
      <c r="PAX51" s="342" t="s">
        <v>35</v>
      </c>
      <c r="PAY51" s="342" t="s">
        <v>35</v>
      </c>
      <c r="PAZ51" s="342" t="s">
        <v>35</v>
      </c>
      <c r="PBA51" s="342" t="s">
        <v>35</v>
      </c>
      <c r="PBB51" s="342" t="s">
        <v>35</v>
      </c>
      <c r="PBC51" s="342" t="s">
        <v>35</v>
      </c>
      <c r="PBD51" s="342" t="s">
        <v>35</v>
      </c>
      <c r="PBE51" s="342" t="s">
        <v>35</v>
      </c>
      <c r="PBF51" s="342" t="s">
        <v>35</v>
      </c>
      <c r="PBG51" s="342" t="s">
        <v>35</v>
      </c>
      <c r="PBH51" s="342" t="s">
        <v>35</v>
      </c>
      <c r="PBI51" s="342" t="s">
        <v>35</v>
      </c>
      <c r="PBJ51" s="342" t="s">
        <v>35</v>
      </c>
      <c r="PBK51" s="342" t="s">
        <v>35</v>
      </c>
      <c r="PBL51" s="342" t="s">
        <v>35</v>
      </c>
      <c r="PBM51" s="342" t="s">
        <v>35</v>
      </c>
      <c r="PBN51" s="342" t="s">
        <v>35</v>
      </c>
      <c r="PBO51" s="342" t="s">
        <v>35</v>
      </c>
      <c r="PBP51" s="342" t="s">
        <v>35</v>
      </c>
      <c r="PBQ51" s="342" t="s">
        <v>35</v>
      </c>
      <c r="PBR51" s="342" t="s">
        <v>35</v>
      </c>
      <c r="PBS51" s="342" t="s">
        <v>35</v>
      </c>
      <c r="PBT51" s="342" t="s">
        <v>35</v>
      </c>
      <c r="PBU51" s="342" t="s">
        <v>35</v>
      </c>
      <c r="PBV51" s="342" t="s">
        <v>35</v>
      </c>
      <c r="PBW51" s="342" t="s">
        <v>35</v>
      </c>
      <c r="PBX51" s="342" t="s">
        <v>35</v>
      </c>
      <c r="PBY51" s="342" t="s">
        <v>35</v>
      </c>
      <c r="PBZ51" s="342" t="s">
        <v>35</v>
      </c>
      <c r="PCA51" s="342" t="s">
        <v>35</v>
      </c>
      <c r="PCB51" s="342" t="s">
        <v>35</v>
      </c>
      <c r="PCC51" s="342" t="s">
        <v>35</v>
      </c>
      <c r="PCD51" s="342" t="s">
        <v>35</v>
      </c>
      <c r="PCE51" s="342" t="s">
        <v>35</v>
      </c>
      <c r="PCF51" s="342" t="s">
        <v>35</v>
      </c>
      <c r="PCG51" s="342" t="s">
        <v>35</v>
      </c>
      <c r="PCH51" s="342" t="s">
        <v>35</v>
      </c>
      <c r="PCI51" s="342" t="s">
        <v>35</v>
      </c>
      <c r="PCJ51" s="342" t="s">
        <v>35</v>
      </c>
      <c r="PCK51" s="342" t="s">
        <v>35</v>
      </c>
      <c r="PCL51" s="342" t="s">
        <v>35</v>
      </c>
      <c r="PCM51" s="342" t="s">
        <v>35</v>
      </c>
      <c r="PCN51" s="342" t="s">
        <v>35</v>
      </c>
      <c r="PCO51" s="342" t="s">
        <v>35</v>
      </c>
      <c r="PCP51" s="342" t="s">
        <v>35</v>
      </c>
      <c r="PCQ51" s="342" t="s">
        <v>35</v>
      </c>
      <c r="PCR51" s="342" t="s">
        <v>35</v>
      </c>
      <c r="PCS51" s="342" t="s">
        <v>35</v>
      </c>
      <c r="PCT51" s="342" t="s">
        <v>35</v>
      </c>
      <c r="PCU51" s="342" t="s">
        <v>35</v>
      </c>
      <c r="PCV51" s="342" t="s">
        <v>35</v>
      </c>
      <c r="PCW51" s="342" t="s">
        <v>35</v>
      </c>
      <c r="PCX51" s="342" t="s">
        <v>35</v>
      </c>
      <c r="PCY51" s="342" t="s">
        <v>35</v>
      </c>
      <c r="PCZ51" s="342" t="s">
        <v>35</v>
      </c>
      <c r="PDA51" s="342" t="s">
        <v>35</v>
      </c>
      <c r="PDB51" s="342" t="s">
        <v>35</v>
      </c>
      <c r="PDC51" s="342" t="s">
        <v>35</v>
      </c>
      <c r="PDD51" s="342" t="s">
        <v>35</v>
      </c>
      <c r="PDE51" s="342" t="s">
        <v>35</v>
      </c>
      <c r="PDF51" s="342" t="s">
        <v>35</v>
      </c>
      <c r="PDG51" s="342" t="s">
        <v>35</v>
      </c>
      <c r="PDH51" s="342" t="s">
        <v>35</v>
      </c>
      <c r="PDI51" s="342" t="s">
        <v>35</v>
      </c>
      <c r="PDJ51" s="342" t="s">
        <v>35</v>
      </c>
      <c r="PDK51" s="342" t="s">
        <v>35</v>
      </c>
      <c r="PDL51" s="342" t="s">
        <v>35</v>
      </c>
      <c r="PDM51" s="342" t="s">
        <v>35</v>
      </c>
      <c r="PDN51" s="342" t="s">
        <v>35</v>
      </c>
      <c r="PDO51" s="342" t="s">
        <v>35</v>
      </c>
      <c r="PDP51" s="342" t="s">
        <v>35</v>
      </c>
      <c r="PDQ51" s="342" t="s">
        <v>35</v>
      </c>
      <c r="PDR51" s="342" t="s">
        <v>35</v>
      </c>
      <c r="PDS51" s="342" t="s">
        <v>35</v>
      </c>
      <c r="PDT51" s="342" t="s">
        <v>35</v>
      </c>
      <c r="PDU51" s="342" t="s">
        <v>35</v>
      </c>
      <c r="PDV51" s="342" t="s">
        <v>35</v>
      </c>
      <c r="PDW51" s="342" t="s">
        <v>35</v>
      </c>
      <c r="PDX51" s="342" t="s">
        <v>35</v>
      </c>
      <c r="PDY51" s="342" t="s">
        <v>35</v>
      </c>
      <c r="PDZ51" s="342" t="s">
        <v>35</v>
      </c>
      <c r="PEA51" s="342" t="s">
        <v>35</v>
      </c>
      <c r="PEB51" s="342" t="s">
        <v>35</v>
      </c>
      <c r="PEC51" s="342" t="s">
        <v>35</v>
      </c>
      <c r="PED51" s="342" t="s">
        <v>35</v>
      </c>
      <c r="PEE51" s="342" t="s">
        <v>35</v>
      </c>
      <c r="PEF51" s="342" t="s">
        <v>35</v>
      </c>
      <c r="PEG51" s="342" t="s">
        <v>35</v>
      </c>
      <c r="PEH51" s="342" t="s">
        <v>35</v>
      </c>
      <c r="PEI51" s="342" t="s">
        <v>35</v>
      </c>
      <c r="PEJ51" s="342" t="s">
        <v>35</v>
      </c>
      <c r="PEK51" s="342" t="s">
        <v>35</v>
      </c>
      <c r="PEL51" s="342" t="s">
        <v>35</v>
      </c>
      <c r="PEM51" s="342" t="s">
        <v>35</v>
      </c>
      <c r="PEN51" s="342" t="s">
        <v>35</v>
      </c>
      <c r="PEO51" s="342" t="s">
        <v>35</v>
      </c>
      <c r="PEP51" s="342" t="s">
        <v>35</v>
      </c>
      <c r="PEQ51" s="342" t="s">
        <v>35</v>
      </c>
      <c r="PER51" s="342" t="s">
        <v>35</v>
      </c>
      <c r="PES51" s="342" t="s">
        <v>35</v>
      </c>
      <c r="PET51" s="342" t="s">
        <v>35</v>
      </c>
      <c r="PEU51" s="342" t="s">
        <v>35</v>
      </c>
      <c r="PEV51" s="342" t="s">
        <v>35</v>
      </c>
      <c r="PEW51" s="342" t="s">
        <v>35</v>
      </c>
      <c r="PEX51" s="342" t="s">
        <v>35</v>
      </c>
      <c r="PEY51" s="342" t="s">
        <v>35</v>
      </c>
      <c r="PEZ51" s="342" t="s">
        <v>35</v>
      </c>
      <c r="PFA51" s="342" t="s">
        <v>35</v>
      </c>
      <c r="PFB51" s="342" t="s">
        <v>35</v>
      </c>
      <c r="PFC51" s="342" t="s">
        <v>35</v>
      </c>
      <c r="PFD51" s="342" t="s">
        <v>35</v>
      </c>
      <c r="PFE51" s="342" t="s">
        <v>35</v>
      </c>
      <c r="PFF51" s="342" t="s">
        <v>35</v>
      </c>
      <c r="PFG51" s="342" t="s">
        <v>35</v>
      </c>
      <c r="PFH51" s="342" t="s">
        <v>35</v>
      </c>
      <c r="PFI51" s="342" t="s">
        <v>35</v>
      </c>
      <c r="PFJ51" s="342" t="s">
        <v>35</v>
      </c>
      <c r="PFK51" s="342" t="s">
        <v>35</v>
      </c>
      <c r="PFL51" s="342" t="s">
        <v>35</v>
      </c>
      <c r="PFM51" s="342" t="s">
        <v>35</v>
      </c>
      <c r="PFN51" s="342" t="s">
        <v>35</v>
      </c>
      <c r="PFO51" s="342" t="s">
        <v>35</v>
      </c>
      <c r="PFP51" s="342" t="s">
        <v>35</v>
      </c>
      <c r="PFQ51" s="342" t="s">
        <v>35</v>
      </c>
      <c r="PFR51" s="342" t="s">
        <v>35</v>
      </c>
      <c r="PFS51" s="342" t="s">
        <v>35</v>
      </c>
      <c r="PFT51" s="342" t="s">
        <v>35</v>
      </c>
      <c r="PFU51" s="342" t="s">
        <v>35</v>
      </c>
      <c r="PFV51" s="342" t="s">
        <v>35</v>
      </c>
      <c r="PFW51" s="342" t="s">
        <v>35</v>
      </c>
      <c r="PFX51" s="342" t="s">
        <v>35</v>
      </c>
      <c r="PFY51" s="342" t="s">
        <v>35</v>
      </c>
      <c r="PFZ51" s="342" t="s">
        <v>35</v>
      </c>
      <c r="PGA51" s="342" t="s">
        <v>35</v>
      </c>
      <c r="PGB51" s="342" t="s">
        <v>35</v>
      </c>
      <c r="PGC51" s="342" t="s">
        <v>35</v>
      </c>
      <c r="PGD51" s="342" t="s">
        <v>35</v>
      </c>
      <c r="PGE51" s="342" t="s">
        <v>35</v>
      </c>
      <c r="PGF51" s="342" t="s">
        <v>35</v>
      </c>
      <c r="PGG51" s="342" t="s">
        <v>35</v>
      </c>
      <c r="PGH51" s="342" t="s">
        <v>35</v>
      </c>
      <c r="PGI51" s="342" t="s">
        <v>35</v>
      </c>
      <c r="PGJ51" s="342" t="s">
        <v>35</v>
      </c>
      <c r="PGK51" s="342" t="s">
        <v>35</v>
      </c>
      <c r="PGL51" s="342" t="s">
        <v>35</v>
      </c>
      <c r="PGM51" s="342" t="s">
        <v>35</v>
      </c>
      <c r="PGN51" s="342" t="s">
        <v>35</v>
      </c>
      <c r="PGO51" s="342" t="s">
        <v>35</v>
      </c>
      <c r="PGP51" s="342" t="s">
        <v>35</v>
      </c>
      <c r="PGQ51" s="342" t="s">
        <v>35</v>
      </c>
      <c r="PGR51" s="342" t="s">
        <v>35</v>
      </c>
      <c r="PGS51" s="342" t="s">
        <v>35</v>
      </c>
      <c r="PGT51" s="342" t="s">
        <v>35</v>
      </c>
      <c r="PGU51" s="342" t="s">
        <v>35</v>
      </c>
      <c r="PGV51" s="342" t="s">
        <v>35</v>
      </c>
      <c r="PGW51" s="342" t="s">
        <v>35</v>
      </c>
      <c r="PGX51" s="342" t="s">
        <v>35</v>
      </c>
      <c r="PGY51" s="342" t="s">
        <v>35</v>
      </c>
      <c r="PGZ51" s="342" t="s">
        <v>35</v>
      </c>
      <c r="PHA51" s="342" t="s">
        <v>35</v>
      </c>
      <c r="PHB51" s="342" t="s">
        <v>35</v>
      </c>
      <c r="PHC51" s="342" t="s">
        <v>35</v>
      </c>
      <c r="PHD51" s="342" t="s">
        <v>35</v>
      </c>
      <c r="PHE51" s="342" t="s">
        <v>35</v>
      </c>
      <c r="PHF51" s="342" t="s">
        <v>35</v>
      </c>
      <c r="PHG51" s="342" t="s">
        <v>35</v>
      </c>
      <c r="PHH51" s="342" t="s">
        <v>35</v>
      </c>
      <c r="PHI51" s="342" t="s">
        <v>35</v>
      </c>
      <c r="PHJ51" s="342" t="s">
        <v>35</v>
      </c>
      <c r="PHK51" s="342" t="s">
        <v>35</v>
      </c>
      <c r="PHL51" s="342" t="s">
        <v>35</v>
      </c>
      <c r="PHM51" s="342" t="s">
        <v>35</v>
      </c>
      <c r="PHN51" s="342" t="s">
        <v>35</v>
      </c>
      <c r="PHO51" s="342" t="s">
        <v>35</v>
      </c>
      <c r="PHP51" s="342" t="s">
        <v>35</v>
      </c>
      <c r="PHQ51" s="342" t="s">
        <v>35</v>
      </c>
      <c r="PHR51" s="342" t="s">
        <v>35</v>
      </c>
      <c r="PHS51" s="342" t="s">
        <v>35</v>
      </c>
      <c r="PHT51" s="342" t="s">
        <v>35</v>
      </c>
      <c r="PHU51" s="342" t="s">
        <v>35</v>
      </c>
      <c r="PHV51" s="342" t="s">
        <v>35</v>
      </c>
      <c r="PHW51" s="342" t="s">
        <v>35</v>
      </c>
      <c r="PHX51" s="342" t="s">
        <v>35</v>
      </c>
      <c r="PHY51" s="342" t="s">
        <v>35</v>
      </c>
      <c r="PHZ51" s="342" t="s">
        <v>35</v>
      </c>
      <c r="PIA51" s="342" t="s">
        <v>35</v>
      </c>
      <c r="PIB51" s="342" t="s">
        <v>35</v>
      </c>
      <c r="PIC51" s="342" t="s">
        <v>35</v>
      </c>
      <c r="PID51" s="342" t="s">
        <v>35</v>
      </c>
      <c r="PIE51" s="342" t="s">
        <v>35</v>
      </c>
      <c r="PIF51" s="342" t="s">
        <v>35</v>
      </c>
      <c r="PIG51" s="342" t="s">
        <v>35</v>
      </c>
      <c r="PIH51" s="342" t="s">
        <v>35</v>
      </c>
      <c r="PII51" s="342" t="s">
        <v>35</v>
      </c>
      <c r="PIJ51" s="342" t="s">
        <v>35</v>
      </c>
      <c r="PIK51" s="342" t="s">
        <v>35</v>
      </c>
      <c r="PIL51" s="342" t="s">
        <v>35</v>
      </c>
      <c r="PIM51" s="342" t="s">
        <v>35</v>
      </c>
      <c r="PIN51" s="342" t="s">
        <v>35</v>
      </c>
      <c r="PIO51" s="342" t="s">
        <v>35</v>
      </c>
      <c r="PIP51" s="342" t="s">
        <v>35</v>
      </c>
      <c r="PIQ51" s="342" t="s">
        <v>35</v>
      </c>
      <c r="PIR51" s="342" t="s">
        <v>35</v>
      </c>
      <c r="PIS51" s="342" t="s">
        <v>35</v>
      </c>
      <c r="PIT51" s="342" t="s">
        <v>35</v>
      </c>
      <c r="PIU51" s="342" t="s">
        <v>35</v>
      </c>
      <c r="PIV51" s="342" t="s">
        <v>35</v>
      </c>
      <c r="PIW51" s="342" t="s">
        <v>35</v>
      </c>
      <c r="PIX51" s="342" t="s">
        <v>35</v>
      </c>
      <c r="PIY51" s="342" t="s">
        <v>35</v>
      </c>
      <c r="PIZ51" s="342" t="s">
        <v>35</v>
      </c>
      <c r="PJA51" s="342" t="s">
        <v>35</v>
      </c>
      <c r="PJB51" s="342" t="s">
        <v>35</v>
      </c>
      <c r="PJC51" s="342" t="s">
        <v>35</v>
      </c>
      <c r="PJD51" s="342" t="s">
        <v>35</v>
      </c>
      <c r="PJE51" s="342" t="s">
        <v>35</v>
      </c>
      <c r="PJF51" s="342" t="s">
        <v>35</v>
      </c>
      <c r="PJG51" s="342" t="s">
        <v>35</v>
      </c>
      <c r="PJH51" s="342" t="s">
        <v>35</v>
      </c>
      <c r="PJI51" s="342" t="s">
        <v>35</v>
      </c>
      <c r="PJJ51" s="342" t="s">
        <v>35</v>
      </c>
      <c r="PJK51" s="342" t="s">
        <v>35</v>
      </c>
      <c r="PJL51" s="342" t="s">
        <v>35</v>
      </c>
      <c r="PJM51" s="342" t="s">
        <v>35</v>
      </c>
      <c r="PJN51" s="342" t="s">
        <v>35</v>
      </c>
      <c r="PJO51" s="342" t="s">
        <v>35</v>
      </c>
      <c r="PJP51" s="342" t="s">
        <v>35</v>
      </c>
      <c r="PJQ51" s="342" t="s">
        <v>35</v>
      </c>
      <c r="PJR51" s="342" t="s">
        <v>35</v>
      </c>
      <c r="PJS51" s="342" t="s">
        <v>35</v>
      </c>
      <c r="PJT51" s="342" t="s">
        <v>35</v>
      </c>
      <c r="PJU51" s="342" t="s">
        <v>35</v>
      </c>
      <c r="PJV51" s="342" t="s">
        <v>35</v>
      </c>
      <c r="PJW51" s="342" t="s">
        <v>35</v>
      </c>
      <c r="PJX51" s="342" t="s">
        <v>35</v>
      </c>
      <c r="PJY51" s="342" t="s">
        <v>35</v>
      </c>
      <c r="PJZ51" s="342" t="s">
        <v>35</v>
      </c>
      <c r="PKA51" s="342" t="s">
        <v>35</v>
      </c>
      <c r="PKB51" s="342" t="s">
        <v>35</v>
      </c>
      <c r="PKC51" s="342" t="s">
        <v>35</v>
      </c>
      <c r="PKD51" s="342" t="s">
        <v>35</v>
      </c>
      <c r="PKE51" s="342" t="s">
        <v>35</v>
      </c>
      <c r="PKF51" s="342" t="s">
        <v>35</v>
      </c>
      <c r="PKG51" s="342" t="s">
        <v>35</v>
      </c>
      <c r="PKH51" s="342" t="s">
        <v>35</v>
      </c>
      <c r="PKI51" s="342" t="s">
        <v>35</v>
      </c>
      <c r="PKJ51" s="342" t="s">
        <v>35</v>
      </c>
      <c r="PKK51" s="342" t="s">
        <v>35</v>
      </c>
      <c r="PKL51" s="342" t="s">
        <v>35</v>
      </c>
      <c r="PKM51" s="342" t="s">
        <v>35</v>
      </c>
      <c r="PKN51" s="342" t="s">
        <v>35</v>
      </c>
      <c r="PKO51" s="342" t="s">
        <v>35</v>
      </c>
      <c r="PKP51" s="342" t="s">
        <v>35</v>
      </c>
      <c r="PKQ51" s="342" t="s">
        <v>35</v>
      </c>
      <c r="PKR51" s="342" t="s">
        <v>35</v>
      </c>
      <c r="PKS51" s="342" t="s">
        <v>35</v>
      </c>
      <c r="PKT51" s="342" t="s">
        <v>35</v>
      </c>
      <c r="PKU51" s="342" t="s">
        <v>35</v>
      </c>
      <c r="PKV51" s="342" t="s">
        <v>35</v>
      </c>
      <c r="PKW51" s="342" t="s">
        <v>35</v>
      </c>
      <c r="PKX51" s="342" t="s">
        <v>35</v>
      </c>
      <c r="PKY51" s="342" t="s">
        <v>35</v>
      </c>
      <c r="PKZ51" s="342" t="s">
        <v>35</v>
      </c>
      <c r="PLA51" s="342" t="s">
        <v>35</v>
      </c>
      <c r="PLB51" s="342" t="s">
        <v>35</v>
      </c>
      <c r="PLC51" s="342" t="s">
        <v>35</v>
      </c>
      <c r="PLD51" s="342" t="s">
        <v>35</v>
      </c>
      <c r="PLE51" s="342" t="s">
        <v>35</v>
      </c>
      <c r="PLF51" s="342" t="s">
        <v>35</v>
      </c>
      <c r="PLG51" s="342" t="s">
        <v>35</v>
      </c>
      <c r="PLH51" s="342" t="s">
        <v>35</v>
      </c>
      <c r="PLI51" s="342" t="s">
        <v>35</v>
      </c>
      <c r="PLJ51" s="342" t="s">
        <v>35</v>
      </c>
      <c r="PLK51" s="342" t="s">
        <v>35</v>
      </c>
      <c r="PLL51" s="342" t="s">
        <v>35</v>
      </c>
      <c r="PLM51" s="342" t="s">
        <v>35</v>
      </c>
      <c r="PLN51" s="342" t="s">
        <v>35</v>
      </c>
      <c r="PLO51" s="342" t="s">
        <v>35</v>
      </c>
      <c r="PLP51" s="342" t="s">
        <v>35</v>
      </c>
      <c r="PLQ51" s="342" t="s">
        <v>35</v>
      </c>
      <c r="PLR51" s="342" t="s">
        <v>35</v>
      </c>
      <c r="PLS51" s="342" t="s">
        <v>35</v>
      </c>
      <c r="PLT51" s="342" t="s">
        <v>35</v>
      </c>
      <c r="PLU51" s="342" t="s">
        <v>35</v>
      </c>
      <c r="PLV51" s="342" t="s">
        <v>35</v>
      </c>
      <c r="PLW51" s="342" t="s">
        <v>35</v>
      </c>
      <c r="PLX51" s="342" t="s">
        <v>35</v>
      </c>
      <c r="PLY51" s="342" t="s">
        <v>35</v>
      </c>
      <c r="PLZ51" s="342" t="s">
        <v>35</v>
      </c>
      <c r="PMA51" s="342" t="s">
        <v>35</v>
      </c>
      <c r="PMB51" s="342" t="s">
        <v>35</v>
      </c>
      <c r="PMC51" s="342" t="s">
        <v>35</v>
      </c>
      <c r="PMD51" s="342" t="s">
        <v>35</v>
      </c>
      <c r="PME51" s="342" t="s">
        <v>35</v>
      </c>
      <c r="PMF51" s="342" t="s">
        <v>35</v>
      </c>
      <c r="PMG51" s="342" t="s">
        <v>35</v>
      </c>
      <c r="PMH51" s="342" t="s">
        <v>35</v>
      </c>
      <c r="PMI51" s="342" t="s">
        <v>35</v>
      </c>
      <c r="PMJ51" s="342" t="s">
        <v>35</v>
      </c>
      <c r="PMK51" s="342" t="s">
        <v>35</v>
      </c>
      <c r="PML51" s="342" t="s">
        <v>35</v>
      </c>
      <c r="PMM51" s="342" t="s">
        <v>35</v>
      </c>
      <c r="PMN51" s="342" t="s">
        <v>35</v>
      </c>
      <c r="PMO51" s="342" t="s">
        <v>35</v>
      </c>
      <c r="PMP51" s="342" t="s">
        <v>35</v>
      </c>
      <c r="PMQ51" s="342" t="s">
        <v>35</v>
      </c>
      <c r="PMR51" s="342" t="s">
        <v>35</v>
      </c>
      <c r="PMS51" s="342" t="s">
        <v>35</v>
      </c>
      <c r="PMT51" s="342" t="s">
        <v>35</v>
      </c>
      <c r="PMU51" s="342" t="s">
        <v>35</v>
      </c>
      <c r="PMV51" s="342" t="s">
        <v>35</v>
      </c>
      <c r="PMW51" s="342" t="s">
        <v>35</v>
      </c>
      <c r="PMX51" s="342" t="s">
        <v>35</v>
      </c>
      <c r="PMY51" s="342" t="s">
        <v>35</v>
      </c>
      <c r="PMZ51" s="342" t="s">
        <v>35</v>
      </c>
      <c r="PNA51" s="342" t="s">
        <v>35</v>
      </c>
      <c r="PNB51" s="342" t="s">
        <v>35</v>
      </c>
      <c r="PNC51" s="342" t="s">
        <v>35</v>
      </c>
      <c r="PND51" s="342" t="s">
        <v>35</v>
      </c>
      <c r="PNE51" s="342" t="s">
        <v>35</v>
      </c>
      <c r="PNF51" s="342" t="s">
        <v>35</v>
      </c>
      <c r="PNG51" s="342" t="s">
        <v>35</v>
      </c>
      <c r="PNH51" s="342" t="s">
        <v>35</v>
      </c>
      <c r="PNI51" s="342" t="s">
        <v>35</v>
      </c>
      <c r="PNJ51" s="342" t="s">
        <v>35</v>
      </c>
      <c r="PNK51" s="342" t="s">
        <v>35</v>
      </c>
      <c r="PNL51" s="342" t="s">
        <v>35</v>
      </c>
      <c r="PNM51" s="342" t="s">
        <v>35</v>
      </c>
      <c r="PNN51" s="342" t="s">
        <v>35</v>
      </c>
      <c r="PNO51" s="342" t="s">
        <v>35</v>
      </c>
      <c r="PNP51" s="342" t="s">
        <v>35</v>
      </c>
      <c r="PNQ51" s="342" t="s">
        <v>35</v>
      </c>
      <c r="PNR51" s="342" t="s">
        <v>35</v>
      </c>
      <c r="PNS51" s="342" t="s">
        <v>35</v>
      </c>
      <c r="PNT51" s="342" t="s">
        <v>35</v>
      </c>
      <c r="PNU51" s="342" t="s">
        <v>35</v>
      </c>
      <c r="PNV51" s="342" t="s">
        <v>35</v>
      </c>
      <c r="PNW51" s="342" t="s">
        <v>35</v>
      </c>
      <c r="PNX51" s="342" t="s">
        <v>35</v>
      </c>
      <c r="PNY51" s="342" t="s">
        <v>35</v>
      </c>
      <c r="PNZ51" s="342" t="s">
        <v>35</v>
      </c>
      <c r="POA51" s="342" t="s">
        <v>35</v>
      </c>
      <c r="POB51" s="342" t="s">
        <v>35</v>
      </c>
      <c r="POC51" s="342" t="s">
        <v>35</v>
      </c>
      <c r="POD51" s="342" t="s">
        <v>35</v>
      </c>
      <c r="POE51" s="342" t="s">
        <v>35</v>
      </c>
      <c r="POF51" s="342" t="s">
        <v>35</v>
      </c>
      <c r="POG51" s="342" t="s">
        <v>35</v>
      </c>
      <c r="POH51" s="342" t="s">
        <v>35</v>
      </c>
      <c r="POI51" s="342" t="s">
        <v>35</v>
      </c>
      <c r="POJ51" s="342" t="s">
        <v>35</v>
      </c>
      <c r="POK51" s="342" t="s">
        <v>35</v>
      </c>
      <c r="POL51" s="342" t="s">
        <v>35</v>
      </c>
      <c r="POM51" s="342" t="s">
        <v>35</v>
      </c>
      <c r="PON51" s="342" t="s">
        <v>35</v>
      </c>
      <c r="POO51" s="342" t="s">
        <v>35</v>
      </c>
      <c r="POP51" s="342" t="s">
        <v>35</v>
      </c>
      <c r="POQ51" s="342" t="s">
        <v>35</v>
      </c>
      <c r="POR51" s="342" t="s">
        <v>35</v>
      </c>
      <c r="POS51" s="342" t="s">
        <v>35</v>
      </c>
      <c r="POT51" s="342" t="s">
        <v>35</v>
      </c>
      <c r="POU51" s="342" t="s">
        <v>35</v>
      </c>
      <c r="POV51" s="342" t="s">
        <v>35</v>
      </c>
      <c r="POW51" s="342" t="s">
        <v>35</v>
      </c>
      <c r="POX51" s="342" t="s">
        <v>35</v>
      </c>
      <c r="POY51" s="342" t="s">
        <v>35</v>
      </c>
      <c r="POZ51" s="342" t="s">
        <v>35</v>
      </c>
      <c r="PPA51" s="342" t="s">
        <v>35</v>
      </c>
      <c r="PPB51" s="342" t="s">
        <v>35</v>
      </c>
      <c r="PPC51" s="342" t="s">
        <v>35</v>
      </c>
      <c r="PPD51" s="342" t="s">
        <v>35</v>
      </c>
      <c r="PPE51" s="342" t="s">
        <v>35</v>
      </c>
      <c r="PPF51" s="342" t="s">
        <v>35</v>
      </c>
      <c r="PPG51" s="342" t="s">
        <v>35</v>
      </c>
      <c r="PPH51" s="342" t="s">
        <v>35</v>
      </c>
      <c r="PPI51" s="342" t="s">
        <v>35</v>
      </c>
      <c r="PPJ51" s="342" t="s">
        <v>35</v>
      </c>
      <c r="PPK51" s="342" t="s">
        <v>35</v>
      </c>
      <c r="PPL51" s="342" t="s">
        <v>35</v>
      </c>
      <c r="PPM51" s="342" t="s">
        <v>35</v>
      </c>
      <c r="PPN51" s="342" t="s">
        <v>35</v>
      </c>
      <c r="PPO51" s="342" t="s">
        <v>35</v>
      </c>
      <c r="PPP51" s="342" t="s">
        <v>35</v>
      </c>
      <c r="PPQ51" s="342" t="s">
        <v>35</v>
      </c>
      <c r="PPR51" s="342" t="s">
        <v>35</v>
      </c>
      <c r="PPS51" s="342" t="s">
        <v>35</v>
      </c>
      <c r="PPT51" s="342" t="s">
        <v>35</v>
      </c>
      <c r="PPU51" s="342" t="s">
        <v>35</v>
      </c>
      <c r="PPV51" s="342" t="s">
        <v>35</v>
      </c>
      <c r="PPW51" s="342" t="s">
        <v>35</v>
      </c>
      <c r="PPX51" s="342" t="s">
        <v>35</v>
      </c>
      <c r="PPY51" s="342" t="s">
        <v>35</v>
      </c>
      <c r="PPZ51" s="342" t="s">
        <v>35</v>
      </c>
      <c r="PQA51" s="342" t="s">
        <v>35</v>
      </c>
      <c r="PQB51" s="342" t="s">
        <v>35</v>
      </c>
      <c r="PQC51" s="342" t="s">
        <v>35</v>
      </c>
      <c r="PQD51" s="342" t="s">
        <v>35</v>
      </c>
      <c r="PQE51" s="342" t="s">
        <v>35</v>
      </c>
      <c r="PQF51" s="342" t="s">
        <v>35</v>
      </c>
      <c r="PQG51" s="342" t="s">
        <v>35</v>
      </c>
      <c r="PQH51" s="342" t="s">
        <v>35</v>
      </c>
      <c r="PQI51" s="342" t="s">
        <v>35</v>
      </c>
      <c r="PQJ51" s="342" t="s">
        <v>35</v>
      </c>
      <c r="PQK51" s="342" t="s">
        <v>35</v>
      </c>
      <c r="PQL51" s="342" t="s">
        <v>35</v>
      </c>
      <c r="PQM51" s="342" t="s">
        <v>35</v>
      </c>
      <c r="PQN51" s="342" t="s">
        <v>35</v>
      </c>
      <c r="PQO51" s="342" t="s">
        <v>35</v>
      </c>
      <c r="PQP51" s="342" t="s">
        <v>35</v>
      </c>
      <c r="PQQ51" s="342" t="s">
        <v>35</v>
      </c>
      <c r="PQR51" s="342" t="s">
        <v>35</v>
      </c>
      <c r="PQS51" s="342" t="s">
        <v>35</v>
      </c>
      <c r="PQT51" s="342" t="s">
        <v>35</v>
      </c>
      <c r="PQU51" s="342" t="s">
        <v>35</v>
      </c>
      <c r="PQV51" s="342" t="s">
        <v>35</v>
      </c>
      <c r="PQW51" s="342" t="s">
        <v>35</v>
      </c>
      <c r="PQX51" s="342" t="s">
        <v>35</v>
      </c>
      <c r="PQY51" s="342" t="s">
        <v>35</v>
      </c>
      <c r="PQZ51" s="342" t="s">
        <v>35</v>
      </c>
      <c r="PRA51" s="342" t="s">
        <v>35</v>
      </c>
      <c r="PRB51" s="342" t="s">
        <v>35</v>
      </c>
      <c r="PRC51" s="342" t="s">
        <v>35</v>
      </c>
      <c r="PRD51" s="342" t="s">
        <v>35</v>
      </c>
      <c r="PRE51" s="342" t="s">
        <v>35</v>
      </c>
      <c r="PRF51" s="342" t="s">
        <v>35</v>
      </c>
      <c r="PRG51" s="342" t="s">
        <v>35</v>
      </c>
      <c r="PRH51" s="342" t="s">
        <v>35</v>
      </c>
      <c r="PRI51" s="342" t="s">
        <v>35</v>
      </c>
      <c r="PRJ51" s="342" t="s">
        <v>35</v>
      </c>
      <c r="PRK51" s="342" t="s">
        <v>35</v>
      </c>
      <c r="PRL51" s="342" t="s">
        <v>35</v>
      </c>
      <c r="PRM51" s="342" t="s">
        <v>35</v>
      </c>
      <c r="PRN51" s="342" t="s">
        <v>35</v>
      </c>
      <c r="PRO51" s="342" t="s">
        <v>35</v>
      </c>
      <c r="PRP51" s="342" t="s">
        <v>35</v>
      </c>
      <c r="PRQ51" s="342" t="s">
        <v>35</v>
      </c>
      <c r="PRR51" s="342" t="s">
        <v>35</v>
      </c>
      <c r="PRS51" s="342" t="s">
        <v>35</v>
      </c>
      <c r="PRT51" s="342" t="s">
        <v>35</v>
      </c>
      <c r="PRU51" s="342" t="s">
        <v>35</v>
      </c>
      <c r="PRV51" s="342" t="s">
        <v>35</v>
      </c>
      <c r="PRW51" s="342" t="s">
        <v>35</v>
      </c>
      <c r="PRX51" s="342" t="s">
        <v>35</v>
      </c>
      <c r="PRY51" s="342" t="s">
        <v>35</v>
      </c>
      <c r="PRZ51" s="342" t="s">
        <v>35</v>
      </c>
      <c r="PSA51" s="342" t="s">
        <v>35</v>
      </c>
      <c r="PSB51" s="342" t="s">
        <v>35</v>
      </c>
      <c r="PSC51" s="342" t="s">
        <v>35</v>
      </c>
      <c r="PSD51" s="342" t="s">
        <v>35</v>
      </c>
      <c r="PSE51" s="342" t="s">
        <v>35</v>
      </c>
      <c r="PSF51" s="342" t="s">
        <v>35</v>
      </c>
      <c r="PSG51" s="342" t="s">
        <v>35</v>
      </c>
      <c r="PSH51" s="342" t="s">
        <v>35</v>
      </c>
      <c r="PSI51" s="342" t="s">
        <v>35</v>
      </c>
      <c r="PSJ51" s="342" t="s">
        <v>35</v>
      </c>
      <c r="PSK51" s="342" t="s">
        <v>35</v>
      </c>
      <c r="PSL51" s="342" t="s">
        <v>35</v>
      </c>
      <c r="PSM51" s="342" t="s">
        <v>35</v>
      </c>
      <c r="PSN51" s="342" t="s">
        <v>35</v>
      </c>
      <c r="PSO51" s="342" t="s">
        <v>35</v>
      </c>
      <c r="PSP51" s="342" t="s">
        <v>35</v>
      </c>
      <c r="PSQ51" s="342" t="s">
        <v>35</v>
      </c>
      <c r="PSR51" s="342" t="s">
        <v>35</v>
      </c>
      <c r="PSS51" s="342" t="s">
        <v>35</v>
      </c>
      <c r="PST51" s="342" t="s">
        <v>35</v>
      </c>
      <c r="PSU51" s="342" t="s">
        <v>35</v>
      </c>
      <c r="PSV51" s="342" t="s">
        <v>35</v>
      </c>
      <c r="PSW51" s="342" t="s">
        <v>35</v>
      </c>
      <c r="PSX51" s="342" t="s">
        <v>35</v>
      </c>
      <c r="PSY51" s="342" t="s">
        <v>35</v>
      </c>
      <c r="PSZ51" s="342" t="s">
        <v>35</v>
      </c>
      <c r="PTA51" s="342" t="s">
        <v>35</v>
      </c>
      <c r="PTB51" s="342" t="s">
        <v>35</v>
      </c>
      <c r="PTC51" s="342" t="s">
        <v>35</v>
      </c>
      <c r="PTD51" s="342" t="s">
        <v>35</v>
      </c>
      <c r="PTE51" s="342" t="s">
        <v>35</v>
      </c>
      <c r="PTF51" s="342" t="s">
        <v>35</v>
      </c>
      <c r="PTG51" s="342" t="s">
        <v>35</v>
      </c>
      <c r="PTH51" s="342" t="s">
        <v>35</v>
      </c>
      <c r="PTI51" s="342" t="s">
        <v>35</v>
      </c>
      <c r="PTJ51" s="342" t="s">
        <v>35</v>
      </c>
      <c r="PTK51" s="342" t="s">
        <v>35</v>
      </c>
      <c r="PTL51" s="342" t="s">
        <v>35</v>
      </c>
      <c r="PTM51" s="342" t="s">
        <v>35</v>
      </c>
      <c r="PTN51" s="342" t="s">
        <v>35</v>
      </c>
      <c r="PTO51" s="342" t="s">
        <v>35</v>
      </c>
      <c r="PTP51" s="342" t="s">
        <v>35</v>
      </c>
      <c r="PTQ51" s="342" t="s">
        <v>35</v>
      </c>
      <c r="PTR51" s="342" t="s">
        <v>35</v>
      </c>
      <c r="PTS51" s="342" t="s">
        <v>35</v>
      </c>
      <c r="PTT51" s="342" t="s">
        <v>35</v>
      </c>
      <c r="PTU51" s="342" t="s">
        <v>35</v>
      </c>
      <c r="PTV51" s="342" t="s">
        <v>35</v>
      </c>
      <c r="PTW51" s="342" t="s">
        <v>35</v>
      </c>
      <c r="PTX51" s="342" t="s">
        <v>35</v>
      </c>
      <c r="PTY51" s="342" t="s">
        <v>35</v>
      </c>
      <c r="PTZ51" s="342" t="s">
        <v>35</v>
      </c>
      <c r="PUA51" s="342" t="s">
        <v>35</v>
      </c>
      <c r="PUB51" s="342" t="s">
        <v>35</v>
      </c>
      <c r="PUC51" s="342" t="s">
        <v>35</v>
      </c>
      <c r="PUD51" s="342" t="s">
        <v>35</v>
      </c>
      <c r="PUE51" s="342" t="s">
        <v>35</v>
      </c>
      <c r="PUF51" s="342" t="s">
        <v>35</v>
      </c>
      <c r="PUG51" s="342" t="s">
        <v>35</v>
      </c>
      <c r="PUH51" s="342" t="s">
        <v>35</v>
      </c>
      <c r="PUI51" s="342" t="s">
        <v>35</v>
      </c>
      <c r="PUJ51" s="342" t="s">
        <v>35</v>
      </c>
      <c r="PUK51" s="342" t="s">
        <v>35</v>
      </c>
      <c r="PUL51" s="342" t="s">
        <v>35</v>
      </c>
      <c r="PUM51" s="342" t="s">
        <v>35</v>
      </c>
      <c r="PUN51" s="342" t="s">
        <v>35</v>
      </c>
      <c r="PUO51" s="342" t="s">
        <v>35</v>
      </c>
      <c r="PUP51" s="342" t="s">
        <v>35</v>
      </c>
      <c r="PUQ51" s="342" t="s">
        <v>35</v>
      </c>
      <c r="PUR51" s="342" t="s">
        <v>35</v>
      </c>
      <c r="PUS51" s="342" t="s">
        <v>35</v>
      </c>
      <c r="PUT51" s="342" t="s">
        <v>35</v>
      </c>
      <c r="PUU51" s="342" t="s">
        <v>35</v>
      </c>
      <c r="PUV51" s="342" t="s">
        <v>35</v>
      </c>
      <c r="PUW51" s="342" t="s">
        <v>35</v>
      </c>
      <c r="PUX51" s="342" t="s">
        <v>35</v>
      </c>
      <c r="PUY51" s="342" t="s">
        <v>35</v>
      </c>
      <c r="PUZ51" s="342" t="s">
        <v>35</v>
      </c>
      <c r="PVA51" s="342" t="s">
        <v>35</v>
      </c>
      <c r="PVB51" s="342" t="s">
        <v>35</v>
      </c>
      <c r="PVC51" s="342" t="s">
        <v>35</v>
      </c>
      <c r="PVD51" s="342" t="s">
        <v>35</v>
      </c>
      <c r="PVE51" s="342" t="s">
        <v>35</v>
      </c>
      <c r="PVF51" s="342" t="s">
        <v>35</v>
      </c>
      <c r="PVG51" s="342" t="s">
        <v>35</v>
      </c>
      <c r="PVH51" s="342" t="s">
        <v>35</v>
      </c>
      <c r="PVI51" s="342" t="s">
        <v>35</v>
      </c>
      <c r="PVJ51" s="342" t="s">
        <v>35</v>
      </c>
      <c r="PVK51" s="342" t="s">
        <v>35</v>
      </c>
      <c r="PVL51" s="342" t="s">
        <v>35</v>
      </c>
      <c r="PVM51" s="342" t="s">
        <v>35</v>
      </c>
      <c r="PVN51" s="342" t="s">
        <v>35</v>
      </c>
      <c r="PVO51" s="342" t="s">
        <v>35</v>
      </c>
      <c r="PVP51" s="342" t="s">
        <v>35</v>
      </c>
      <c r="PVQ51" s="342" t="s">
        <v>35</v>
      </c>
      <c r="PVR51" s="342" t="s">
        <v>35</v>
      </c>
      <c r="PVS51" s="342" t="s">
        <v>35</v>
      </c>
      <c r="PVT51" s="342" t="s">
        <v>35</v>
      </c>
      <c r="PVU51" s="342" t="s">
        <v>35</v>
      </c>
      <c r="PVV51" s="342" t="s">
        <v>35</v>
      </c>
      <c r="PVW51" s="342" t="s">
        <v>35</v>
      </c>
      <c r="PVX51" s="342" t="s">
        <v>35</v>
      </c>
      <c r="PVY51" s="342" t="s">
        <v>35</v>
      </c>
      <c r="PVZ51" s="342" t="s">
        <v>35</v>
      </c>
      <c r="PWA51" s="342" t="s">
        <v>35</v>
      </c>
      <c r="PWB51" s="342" t="s">
        <v>35</v>
      </c>
      <c r="PWC51" s="342" t="s">
        <v>35</v>
      </c>
      <c r="PWD51" s="342" t="s">
        <v>35</v>
      </c>
      <c r="PWE51" s="342" t="s">
        <v>35</v>
      </c>
      <c r="PWF51" s="342" t="s">
        <v>35</v>
      </c>
      <c r="PWG51" s="342" t="s">
        <v>35</v>
      </c>
      <c r="PWH51" s="342" t="s">
        <v>35</v>
      </c>
      <c r="PWI51" s="342" t="s">
        <v>35</v>
      </c>
      <c r="PWJ51" s="342" t="s">
        <v>35</v>
      </c>
      <c r="PWK51" s="342" t="s">
        <v>35</v>
      </c>
      <c r="PWL51" s="342" t="s">
        <v>35</v>
      </c>
      <c r="PWM51" s="342" t="s">
        <v>35</v>
      </c>
      <c r="PWN51" s="342" t="s">
        <v>35</v>
      </c>
      <c r="PWO51" s="342" t="s">
        <v>35</v>
      </c>
      <c r="PWP51" s="342" t="s">
        <v>35</v>
      </c>
      <c r="PWQ51" s="342" t="s">
        <v>35</v>
      </c>
      <c r="PWR51" s="342" t="s">
        <v>35</v>
      </c>
      <c r="PWS51" s="342" t="s">
        <v>35</v>
      </c>
      <c r="PWT51" s="342" t="s">
        <v>35</v>
      </c>
      <c r="PWU51" s="342" t="s">
        <v>35</v>
      </c>
      <c r="PWV51" s="342" t="s">
        <v>35</v>
      </c>
      <c r="PWW51" s="342" t="s">
        <v>35</v>
      </c>
      <c r="PWX51" s="342" t="s">
        <v>35</v>
      </c>
      <c r="PWY51" s="342" t="s">
        <v>35</v>
      </c>
      <c r="PWZ51" s="342" t="s">
        <v>35</v>
      </c>
      <c r="PXA51" s="342" t="s">
        <v>35</v>
      </c>
      <c r="PXB51" s="342" t="s">
        <v>35</v>
      </c>
      <c r="PXC51" s="342" t="s">
        <v>35</v>
      </c>
      <c r="PXD51" s="342" t="s">
        <v>35</v>
      </c>
      <c r="PXE51" s="342" t="s">
        <v>35</v>
      </c>
      <c r="PXF51" s="342" t="s">
        <v>35</v>
      </c>
      <c r="PXG51" s="342" t="s">
        <v>35</v>
      </c>
      <c r="PXH51" s="342" t="s">
        <v>35</v>
      </c>
      <c r="PXI51" s="342" t="s">
        <v>35</v>
      </c>
      <c r="PXJ51" s="342" t="s">
        <v>35</v>
      </c>
      <c r="PXK51" s="342" t="s">
        <v>35</v>
      </c>
      <c r="PXL51" s="342" t="s">
        <v>35</v>
      </c>
      <c r="PXM51" s="342" t="s">
        <v>35</v>
      </c>
      <c r="PXN51" s="342" t="s">
        <v>35</v>
      </c>
      <c r="PXO51" s="342" t="s">
        <v>35</v>
      </c>
      <c r="PXP51" s="342" t="s">
        <v>35</v>
      </c>
      <c r="PXQ51" s="342" t="s">
        <v>35</v>
      </c>
      <c r="PXR51" s="342" t="s">
        <v>35</v>
      </c>
      <c r="PXS51" s="342" t="s">
        <v>35</v>
      </c>
      <c r="PXT51" s="342" t="s">
        <v>35</v>
      </c>
      <c r="PXU51" s="342" t="s">
        <v>35</v>
      </c>
      <c r="PXV51" s="342" t="s">
        <v>35</v>
      </c>
      <c r="PXW51" s="342" t="s">
        <v>35</v>
      </c>
      <c r="PXX51" s="342" t="s">
        <v>35</v>
      </c>
      <c r="PXY51" s="342" t="s">
        <v>35</v>
      </c>
      <c r="PXZ51" s="342" t="s">
        <v>35</v>
      </c>
      <c r="PYA51" s="342" t="s">
        <v>35</v>
      </c>
      <c r="PYB51" s="342" t="s">
        <v>35</v>
      </c>
      <c r="PYC51" s="342" t="s">
        <v>35</v>
      </c>
      <c r="PYD51" s="342" t="s">
        <v>35</v>
      </c>
      <c r="PYE51" s="342" t="s">
        <v>35</v>
      </c>
      <c r="PYF51" s="342" t="s">
        <v>35</v>
      </c>
      <c r="PYG51" s="342" t="s">
        <v>35</v>
      </c>
      <c r="PYH51" s="342" t="s">
        <v>35</v>
      </c>
      <c r="PYI51" s="342" t="s">
        <v>35</v>
      </c>
      <c r="PYJ51" s="342" t="s">
        <v>35</v>
      </c>
      <c r="PYK51" s="342" t="s">
        <v>35</v>
      </c>
      <c r="PYL51" s="342" t="s">
        <v>35</v>
      </c>
      <c r="PYM51" s="342" t="s">
        <v>35</v>
      </c>
      <c r="PYN51" s="342" t="s">
        <v>35</v>
      </c>
      <c r="PYO51" s="342" t="s">
        <v>35</v>
      </c>
      <c r="PYP51" s="342" t="s">
        <v>35</v>
      </c>
      <c r="PYQ51" s="342" t="s">
        <v>35</v>
      </c>
      <c r="PYR51" s="342" t="s">
        <v>35</v>
      </c>
      <c r="PYS51" s="342" t="s">
        <v>35</v>
      </c>
      <c r="PYT51" s="342" t="s">
        <v>35</v>
      </c>
      <c r="PYU51" s="342" t="s">
        <v>35</v>
      </c>
      <c r="PYV51" s="342" t="s">
        <v>35</v>
      </c>
      <c r="PYW51" s="342" t="s">
        <v>35</v>
      </c>
      <c r="PYX51" s="342" t="s">
        <v>35</v>
      </c>
      <c r="PYY51" s="342" t="s">
        <v>35</v>
      </c>
      <c r="PYZ51" s="342" t="s">
        <v>35</v>
      </c>
      <c r="PZA51" s="342" t="s">
        <v>35</v>
      </c>
      <c r="PZB51" s="342" t="s">
        <v>35</v>
      </c>
      <c r="PZC51" s="342" t="s">
        <v>35</v>
      </c>
      <c r="PZD51" s="342" t="s">
        <v>35</v>
      </c>
      <c r="PZE51" s="342" t="s">
        <v>35</v>
      </c>
      <c r="PZF51" s="342" t="s">
        <v>35</v>
      </c>
      <c r="PZG51" s="342" t="s">
        <v>35</v>
      </c>
      <c r="PZH51" s="342" t="s">
        <v>35</v>
      </c>
      <c r="PZI51" s="342" t="s">
        <v>35</v>
      </c>
      <c r="PZJ51" s="342" t="s">
        <v>35</v>
      </c>
      <c r="PZK51" s="342" t="s">
        <v>35</v>
      </c>
      <c r="PZL51" s="342" t="s">
        <v>35</v>
      </c>
      <c r="PZM51" s="342" t="s">
        <v>35</v>
      </c>
      <c r="PZN51" s="342" t="s">
        <v>35</v>
      </c>
      <c r="PZO51" s="342" t="s">
        <v>35</v>
      </c>
      <c r="PZP51" s="342" t="s">
        <v>35</v>
      </c>
      <c r="PZQ51" s="342" t="s">
        <v>35</v>
      </c>
      <c r="PZR51" s="342" t="s">
        <v>35</v>
      </c>
      <c r="PZS51" s="342" t="s">
        <v>35</v>
      </c>
      <c r="PZT51" s="342" t="s">
        <v>35</v>
      </c>
      <c r="PZU51" s="342" t="s">
        <v>35</v>
      </c>
      <c r="PZV51" s="342" t="s">
        <v>35</v>
      </c>
      <c r="PZW51" s="342" t="s">
        <v>35</v>
      </c>
      <c r="PZX51" s="342" t="s">
        <v>35</v>
      </c>
      <c r="PZY51" s="342" t="s">
        <v>35</v>
      </c>
      <c r="PZZ51" s="342" t="s">
        <v>35</v>
      </c>
      <c r="QAA51" s="342" t="s">
        <v>35</v>
      </c>
      <c r="QAB51" s="342" t="s">
        <v>35</v>
      </c>
      <c r="QAC51" s="342" t="s">
        <v>35</v>
      </c>
      <c r="QAD51" s="342" t="s">
        <v>35</v>
      </c>
      <c r="QAE51" s="342" t="s">
        <v>35</v>
      </c>
      <c r="QAF51" s="342" t="s">
        <v>35</v>
      </c>
      <c r="QAG51" s="342" t="s">
        <v>35</v>
      </c>
      <c r="QAH51" s="342" t="s">
        <v>35</v>
      </c>
      <c r="QAI51" s="342" t="s">
        <v>35</v>
      </c>
      <c r="QAJ51" s="342" t="s">
        <v>35</v>
      </c>
      <c r="QAK51" s="342" t="s">
        <v>35</v>
      </c>
      <c r="QAL51" s="342" t="s">
        <v>35</v>
      </c>
      <c r="QAM51" s="342" t="s">
        <v>35</v>
      </c>
      <c r="QAN51" s="342" t="s">
        <v>35</v>
      </c>
      <c r="QAO51" s="342" t="s">
        <v>35</v>
      </c>
      <c r="QAP51" s="342" t="s">
        <v>35</v>
      </c>
      <c r="QAQ51" s="342" t="s">
        <v>35</v>
      </c>
      <c r="QAR51" s="342" t="s">
        <v>35</v>
      </c>
      <c r="QAS51" s="342" t="s">
        <v>35</v>
      </c>
      <c r="QAT51" s="342" t="s">
        <v>35</v>
      </c>
      <c r="QAU51" s="342" t="s">
        <v>35</v>
      </c>
      <c r="QAV51" s="342" t="s">
        <v>35</v>
      </c>
      <c r="QAW51" s="342" t="s">
        <v>35</v>
      </c>
      <c r="QAX51" s="342" t="s">
        <v>35</v>
      </c>
      <c r="QAY51" s="342" t="s">
        <v>35</v>
      </c>
      <c r="QAZ51" s="342" t="s">
        <v>35</v>
      </c>
      <c r="QBA51" s="342" t="s">
        <v>35</v>
      </c>
      <c r="QBB51" s="342" t="s">
        <v>35</v>
      </c>
      <c r="QBC51" s="342" t="s">
        <v>35</v>
      </c>
      <c r="QBD51" s="342" t="s">
        <v>35</v>
      </c>
      <c r="QBE51" s="342" t="s">
        <v>35</v>
      </c>
      <c r="QBF51" s="342" t="s">
        <v>35</v>
      </c>
      <c r="QBG51" s="342" t="s">
        <v>35</v>
      </c>
      <c r="QBH51" s="342" t="s">
        <v>35</v>
      </c>
      <c r="QBI51" s="342" t="s">
        <v>35</v>
      </c>
      <c r="QBJ51" s="342" t="s">
        <v>35</v>
      </c>
      <c r="QBK51" s="342" t="s">
        <v>35</v>
      </c>
      <c r="QBL51" s="342" t="s">
        <v>35</v>
      </c>
      <c r="QBM51" s="342" t="s">
        <v>35</v>
      </c>
      <c r="QBN51" s="342" t="s">
        <v>35</v>
      </c>
      <c r="QBO51" s="342" t="s">
        <v>35</v>
      </c>
      <c r="QBP51" s="342" t="s">
        <v>35</v>
      </c>
      <c r="QBQ51" s="342" t="s">
        <v>35</v>
      </c>
      <c r="QBR51" s="342" t="s">
        <v>35</v>
      </c>
      <c r="QBS51" s="342" t="s">
        <v>35</v>
      </c>
      <c r="QBT51" s="342" t="s">
        <v>35</v>
      </c>
      <c r="QBU51" s="342" t="s">
        <v>35</v>
      </c>
      <c r="QBV51" s="342" t="s">
        <v>35</v>
      </c>
      <c r="QBW51" s="342" t="s">
        <v>35</v>
      </c>
      <c r="QBX51" s="342" t="s">
        <v>35</v>
      </c>
      <c r="QBY51" s="342" t="s">
        <v>35</v>
      </c>
      <c r="QBZ51" s="342" t="s">
        <v>35</v>
      </c>
      <c r="QCA51" s="342" t="s">
        <v>35</v>
      </c>
      <c r="QCB51" s="342" t="s">
        <v>35</v>
      </c>
      <c r="QCC51" s="342" t="s">
        <v>35</v>
      </c>
      <c r="QCD51" s="342" t="s">
        <v>35</v>
      </c>
      <c r="QCE51" s="342" t="s">
        <v>35</v>
      </c>
      <c r="QCF51" s="342" t="s">
        <v>35</v>
      </c>
      <c r="QCG51" s="342" t="s">
        <v>35</v>
      </c>
      <c r="QCH51" s="342" t="s">
        <v>35</v>
      </c>
      <c r="QCI51" s="342" t="s">
        <v>35</v>
      </c>
      <c r="QCJ51" s="342" t="s">
        <v>35</v>
      </c>
      <c r="QCK51" s="342" t="s">
        <v>35</v>
      </c>
      <c r="QCL51" s="342" t="s">
        <v>35</v>
      </c>
      <c r="QCM51" s="342" t="s">
        <v>35</v>
      </c>
      <c r="QCN51" s="342" t="s">
        <v>35</v>
      </c>
      <c r="QCO51" s="342" t="s">
        <v>35</v>
      </c>
      <c r="QCP51" s="342" t="s">
        <v>35</v>
      </c>
      <c r="QCQ51" s="342" t="s">
        <v>35</v>
      </c>
      <c r="QCR51" s="342" t="s">
        <v>35</v>
      </c>
      <c r="QCS51" s="342" t="s">
        <v>35</v>
      </c>
      <c r="QCT51" s="342" t="s">
        <v>35</v>
      </c>
      <c r="QCU51" s="342" t="s">
        <v>35</v>
      </c>
      <c r="QCV51" s="342" t="s">
        <v>35</v>
      </c>
      <c r="QCW51" s="342" t="s">
        <v>35</v>
      </c>
      <c r="QCX51" s="342" t="s">
        <v>35</v>
      </c>
      <c r="QCY51" s="342" t="s">
        <v>35</v>
      </c>
      <c r="QCZ51" s="342" t="s">
        <v>35</v>
      </c>
      <c r="QDA51" s="342" t="s">
        <v>35</v>
      </c>
      <c r="QDB51" s="342" t="s">
        <v>35</v>
      </c>
      <c r="QDC51" s="342" t="s">
        <v>35</v>
      </c>
      <c r="QDD51" s="342" t="s">
        <v>35</v>
      </c>
      <c r="QDE51" s="342" t="s">
        <v>35</v>
      </c>
      <c r="QDF51" s="342" t="s">
        <v>35</v>
      </c>
      <c r="QDG51" s="342" t="s">
        <v>35</v>
      </c>
      <c r="QDH51" s="342" t="s">
        <v>35</v>
      </c>
      <c r="QDI51" s="342" t="s">
        <v>35</v>
      </c>
      <c r="QDJ51" s="342" t="s">
        <v>35</v>
      </c>
      <c r="QDK51" s="342" t="s">
        <v>35</v>
      </c>
      <c r="QDL51" s="342" t="s">
        <v>35</v>
      </c>
      <c r="QDM51" s="342" t="s">
        <v>35</v>
      </c>
      <c r="QDN51" s="342" t="s">
        <v>35</v>
      </c>
      <c r="QDO51" s="342" t="s">
        <v>35</v>
      </c>
      <c r="QDP51" s="342" t="s">
        <v>35</v>
      </c>
      <c r="QDQ51" s="342" t="s">
        <v>35</v>
      </c>
      <c r="QDR51" s="342" t="s">
        <v>35</v>
      </c>
      <c r="QDS51" s="342" t="s">
        <v>35</v>
      </c>
      <c r="QDT51" s="342" t="s">
        <v>35</v>
      </c>
      <c r="QDU51" s="342" t="s">
        <v>35</v>
      </c>
      <c r="QDV51" s="342" t="s">
        <v>35</v>
      </c>
      <c r="QDW51" s="342" t="s">
        <v>35</v>
      </c>
      <c r="QDX51" s="342" t="s">
        <v>35</v>
      </c>
      <c r="QDY51" s="342" t="s">
        <v>35</v>
      </c>
      <c r="QDZ51" s="342" t="s">
        <v>35</v>
      </c>
      <c r="QEA51" s="342" t="s">
        <v>35</v>
      </c>
      <c r="QEB51" s="342" t="s">
        <v>35</v>
      </c>
      <c r="QEC51" s="342" t="s">
        <v>35</v>
      </c>
      <c r="QED51" s="342" t="s">
        <v>35</v>
      </c>
      <c r="QEE51" s="342" t="s">
        <v>35</v>
      </c>
      <c r="QEF51" s="342" t="s">
        <v>35</v>
      </c>
      <c r="QEG51" s="342" t="s">
        <v>35</v>
      </c>
      <c r="QEH51" s="342" t="s">
        <v>35</v>
      </c>
      <c r="QEI51" s="342" t="s">
        <v>35</v>
      </c>
      <c r="QEJ51" s="342" t="s">
        <v>35</v>
      </c>
      <c r="QEK51" s="342" t="s">
        <v>35</v>
      </c>
      <c r="QEL51" s="342" t="s">
        <v>35</v>
      </c>
      <c r="QEM51" s="342" t="s">
        <v>35</v>
      </c>
      <c r="QEN51" s="342" t="s">
        <v>35</v>
      </c>
      <c r="QEO51" s="342" t="s">
        <v>35</v>
      </c>
      <c r="QEP51" s="342" t="s">
        <v>35</v>
      </c>
      <c r="QEQ51" s="342" t="s">
        <v>35</v>
      </c>
      <c r="QER51" s="342" t="s">
        <v>35</v>
      </c>
      <c r="QES51" s="342" t="s">
        <v>35</v>
      </c>
      <c r="QET51" s="342" t="s">
        <v>35</v>
      </c>
      <c r="QEU51" s="342" t="s">
        <v>35</v>
      </c>
      <c r="QEV51" s="342" t="s">
        <v>35</v>
      </c>
      <c r="QEW51" s="342" t="s">
        <v>35</v>
      </c>
      <c r="QEX51" s="342" t="s">
        <v>35</v>
      </c>
      <c r="QEY51" s="342" t="s">
        <v>35</v>
      </c>
      <c r="QEZ51" s="342" t="s">
        <v>35</v>
      </c>
      <c r="QFA51" s="342" t="s">
        <v>35</v>
      </c>
      <c r="QFB51" s="342" t="s">
        <v>35</v>
      </c>
      <c r="QFC51" s="342" t="s">
        <v>35</v>
      </c>
      <c r="QFD51" s="342" t="s">
        <v>35</v>
      </c>
      <c r="QFE51" s="342" t="s">
        <v>35</v>
      </c>
      <c r="QFF51" s="342" t="s">
        <v>35</v>
      </c>
      <c r="QFG51" s="342" t="s">
        <v>35</v>
      </c>
      <c r="QFH51" s="342" t="s">
        <v>35</v>
      </c>
      <c r="QFI51" s="342" t="s">
        <v>35</v>
      </c>
      <c r="QFJ51" s="342" t="s">
        <v>35</v>
      </c>
      <c r="QFK51" s="342" t="s">
        <v>35</v>
      </c>
      <c r="QFL51" s="342" t="s">
        <v>35</v>
      </c>
      <c r="QFM51" s="342" t="s">
        <v>35</v>
      </c>
      <c r="QFN51" s="342" t="s">
        <v>35</v>
      </c>
      <c r="QFO51" s="342" t="s">
        <v>35</v>
      </c>
      <c r="QFP51" s="342" t="s">
        <v>35</v>
      </c>
      <c r="QFQ51" s="342" t="s">
        <v>35</v>
      </c>
      <c r="QFR51" s="342" t="s">
        <v>35</v>
      </c>
      <c r="QFS51" s="342" t="s">
        <v>35</v>
      </c>
      <c r="QFT51" s="342" t="s">
        <v>35</v>
      </c>
      <c r="QFU51" s="342" t="s">
        <v>35</v>
      </c>
      <c r="QFV51" s="342" t="s">
        <v>35</v>
      </c>
      <c r="QFW51" s="342" t="s">
        <v>35</v>
      </c>
      <c r="QFX51" s="342" t="s">
        <v>35</v>
      </c>
      <c r="QFY51" s="342" t="s">
        <v>35</v>
      </c>
      <c r="QFZ51" s="342" t="s">
        <v>35</v>
      </c>
      <c r="QGA51" s="342" t="s">
        <v>35</v>
      </c>
      <c r="QGB51" s="342" t="s">
        <v>35</v>
      </c>
      <c r="QGC51" s="342" t="s">
        <v>35</v>
      </c>
      <c r="QGD51" s="342" t="s">
        <v>35</v>
      </c>
      <c r="QGE51" s="342" t="s">
        <v>35</v>
      </c>
      <c r="QGF51" s="342" t="s">
        <v>35</v>
      </c>
      <c r="QGG51" s="342" t="s">
        <v>35</v>
      </c>
      <c r="QGH51" s="342" t="s">
        <v>35</v>
      </c>
      <c r="QGI51" s="342" t="s">
        <v>35</v>
      </c>
      <c r="QGJ51" s="342" t="s">
        <v>35</v>
      </c>
      <c r="QGK51" s="342" t="s">
        <v>35</v>
      </c>
      <c r="QGL51" s="342" t="s">
        <v>35</v>
      </c>
      <c r="QGM51" s="342" t="s">
        <v>35</v>
      </c>
      <c r="QGN51" s="342" t="s">
        <v>35</v>
      </c>
      <c r="QGO51" s="342" t="s">
        <v>35</v>
      </c>
      <c r="QGP51" s="342" t="s">
        <v>35</v>
      </c>
      <c r="QGQ51" s="342" t="s">
        <v>35</v>
      </c>
      <c r="QGR51" s="342" t="s">
        <v>35</v>
      </c>
      <c r="QGS51" s="342" t="s">
        <v>35</v>
      </c>
      <c r="QGT51" s="342" t="s">
        <v>35</v>
      </c>
      <c r="QGU51" s="342" t="s">
        <v>35</v>
      </c>
      <c r="QGV51" s="342" t="s">
        <v>35</v>
      </c>
      <c r="QGW51" s="342" t="s">
        <v>35</v>
      </c>
      <c r="QGX51" s="342" t="s">
        <v>35</v>
      </c>
      <c r="QGY51" s="342" t="s">
        <v>35</v>
      </c>
      <c r="QGZ51" s="342" t="s">
        <v>35</v>
      </c>
      <c r="QHA51" s="342" t="s">
        <v>35</v>
      </c>
      <c r="QHB51" s="342" t="s">
        <v>35</v>
      </c>
      <c r="QHC51" s="342" t="s">
        <v>35</v>
      </c>
      <c r="QHD51" s="342" t="s">
        <v>35</v>
      </c>
      <c r="QHE51" s="342" t="s">
        <v>35</v>
      </c>
      <c r="QHF51" s="342" t="s">
        <v>35</v>
      </c>
      <c r="QHG51" s="342" t="s">
        <v>35</v>
      </c>
      <c r="QHH51" s="342" t="s">
        <v>35</v>
      </c>
      <c r="QHI51" s="342" t="s">
        <v>35</v>
      </c>
      <c r="QHJ51" s="342" t="s">
        <v>35</v>
      </c>
      <c r="QHK51" s="342" t="s">
        <v>35</v>
      </c>
      <c r="QHL51" s="342" t="s">
        <v>35</v>
      </c>
      <c r="QHM51" s="342" t="s">
        <v>35</v>
      </c>
      <c r="QHN51" s="342" t="s">
        <v>35</v>
      </c>
      <c r="QHO51" s="342" t="s">
        <v>35</v>
      </c>
      <c r="QHP51" s="342" t="s">
        <v>35</v>
      </c>
      <c r="QHQ51" s="342" t="s">
        <v>35</v>
      </c>
      <c r="QHR51" s="342" t="s">
        <v>35</v>
      </c>
      <c r="QHS51" s="342" t="s">
        <v>35</v>
      </c>
      <c r="QHT51" s="342" t="s">
        <v>35</v>
      </c>
      <c r="QHU51" s="342" t="s">
        <v>35</v>
      </c>
      <c r="QHV51" s="342" t="s">
        <v>35</v>
      </c>
      <c r="QHW51" s="342" t="s">
        <v>35</v>
      </c>
      <c r="QHX51" s="342" t="s">
        <v>35</v>
      </c>
      <c r="QHY51" s="342" t="s">
        <v>35</v>
      </c>
      <c r="QHZ51" s="342" t="s">
        <v>35</v>
      </c>
      <c r="QIA51" s="342" t="s">
        <v>35</v>
      </c>
      <c r="QIB51" s="342" t="s">
        <v>35</v>
      </c>
      <c r="QIC51" s="342" t="s">
        <v>35</v>
      </c>
      <c r="QID51" s="342" t="s">
        <v>35</v>
      </c>
      <c r="QIE51" s="342" t="s">
        <v>35</v>
      </c>
      <c r="QIF51" s="342" t="s">
        <v>35</v>
      </c>
      <c r="QIG51" s="342" t="s">
        <v>35</v>
      </c>
      <c r="QIH51" s="342" t="s">
        <v>35</v>
      </c>
      <c r="QII51" s="342" t="s">
        <v>35</v>
      </c>
      <c r="QIJ51" s="342" t="s">
        <v>35</v>
      </c>
      <c r="QIK51" s="342" t="s">
        <v>35</v>
      </c>
      <c r="QIL51" s="342" t="s">
        <v>35</v>
      </c>
      <c r="QIM51" s="342" t="s">
        <v>35</v>
      </c>
      <c r="QIN51" s="342" t="s">
        <v>35</v>
      </c>
      <c r="QIO51" s="342" t="s">
        <v>35</v>
      </c>
      <c r="QIP51" s="342" t="s">
        <v>35</v>
      </c>
      <c r="QIQ51" s="342" t="s">
        <v>35</v>
      </c>
      <c r="QIR51" s="342" t="s">
        <v>35</v>
      </c>
      <c r="QIS51" s="342" t="s">
        <v>35</v>
      </c>
      <c r="QIT51" s="342" t="s">
        <v>35</v>
      </c>
      <c r="QIU51" s="342" t="s">
        <v>35</v>
      </c>
      <c r="QIV51" s="342" t="s">
        <v>35</v>
      </c>
      <c r="QIW51" s="342" t="s">
        <v>35</v>
      </c>
      <c r="QIX51" s="342" t="s">
        <v>35</v>
      </c>
      <c r="QIY51" s="342" t="s">
        <v>35</v>
      </c>
      <c r="QIZ51" s="342" t="s">
        <v>35</v>
      </c>
      <c r="QJA51" s="342" t="s">
        <v>35</v>
      </c>
      <c r="QJB51" s="342" t="s">
        <v>35</v>
      </c>
      <c r="QJC51" s="342" t="s">
        <v>35</v>
      </c>
      <c r="QJD51" s="342" t="s">
        <v>35</v>
      </c>
      <c r="QJE51" s="342" t="s">
        <v>35</v>
      </c>
      <c r="QJF51" s="342" t="s">
        <v>35</v>
      </c>
      <c r="QJG51" s="342" t="s">
        <v>35</v>
      </c>
      <c r="QJH51" s="342" t="s">
        <v>35</v>
      </c>
      <c r="QJI51" s="342" t="s">
        <v>35</v>
      </c>
      <c r="QJJ51" s="342" t="s">
        <v>35</v>
      </c>
      <c r="QJK51" s="342" t="s">
        <v>35</v>
      </c>
      <c r="QJL51" s="342" t="s">
        <v>35</v>
      </c>
      <c r="QJM51" s="342" t="s">
        <v>35</v>
      </c>
      <c r="QJN51" s="342" t="s">
        <v>35</v>
      </c>
      <c r="QJO51" s="342" t="s">
        <v>35</v>
      </c>
      <c r="QJP51" s="342" t="s">
        <v>35</v>
      </c>
      <c r="QJQ51" s="342" t="s">
        <v>35</v>
      </c>
      <c r="QJR51" s="342" t="s">
        <v>35</v>
      </c>
      <c r="QJS51" s="342" t="s">
        <v>35</v>
      </c>
      <c r="QJT51" s="342" t="s">
        <v>35</v>
      </c>
      <c r="QJU51" s="342" t="s">
        <v>35</v>
      </c>
      <c r="QJV51" s="342" t="s">
        <v>35</v>
      </c>
      <c r="QJW51" s="342" t="s">
        <v>35</v>
      </c>
      <c r="QJX51" s="342" t="s">
        <v>35</v>
      </c>
      <c r="QJY51" s="342" t="s">
        <v>35</v>
      </c>
      <c r="QJZ51" s="342" t="s">
        <v>35</v>
      </c>
      <c r="QKA51" s="342" t="s">
        <v>35</v>
      </c>
      <c r="QKB51" s="342" t="s">
        <v>35</v>
      </c>
      <c r="QKC51" s="342" t="s">
        <v>35</v>
      </c>
      <c r="QKD51" s="342" t="s">
        <v>35</v>
      </c>
      <c r="QKE51" s="342" t="s">
        <v>35</v>
      </c>
      <c r="QKF51" s="342" t="s">
        <v>35</v>
      </c>
      <c r="QKG51" s="342" t="s">
        <v>35</v>
      </c>
      <c r="QKH51" s="342" t="s">
        <v>35</v>
      </c>
      <c r="QKI51" s="342" t="s">
        <v>35</v>
      </c>
      <c r="QKJ51" s="342" t="s">
        <v>35</v>
      </c>
      <c r="QKK51" s="342" t="s">
        <v>35</v>
      </c>
      <c r="QKL51" s="342" t="s">
        <v>35</v>
      </c>
      <c r="QKM51" s="342" t="s">
        <v>35</v>
      </c>
      <c r="QKN51" s="342" t="s">
        <v>35</v>
      </c>
      <c r="QKO51" s="342" t="s">
        <v>35</v>
      </c>
      <c r="QKP51" s="342" t="s">
        <v>35</v>
      </c>
      <c r="QKQ51" s="342" t="s">
        <v>35</v>
      </c>
      <c r="QKR51" s="342" t="s">
        <v>35</v>
      </c>
      <c r="QKS51" s="342" t="s">
        <v>35</v>
      </c>
      <c r="QKT51" s="342" t="s">
        <v>35</v>
      </c>
      <c r="QKU51" s="342" t="s">
        <v>35</v>
      </c>
      <c r="QKV51" s="342" t="s">
        <v>35</v>
      </c>
      <c r="QKW51" s="342" t="s">
        <v>35</v>
      </c>
      <c r="QKX51" s="342" t="s">
        <v>35</v>
      </c>
      <c r="QKY51" s="342" t="s">
        <v>35</v>
      </c>
      <c r="QKZ51" s="342" t="s">
        <v>35</v>
      </c>
      <c r="QLA51" s="342" t="s">
        <v>35</v>
      </c>
      <c r="QLB51" s="342" t="s">
        <v>35</v>
      </c>
      <c r="QLC51" s="342" t="s">
        <v>35</v>
      </c>
      <c r="QLD51" s="342" t="s">
        <v>35</v>
      </c>
      <c r="QLE51" s="342" t="s">
        <v>35</v>
      </c>
      <c r="QLF51" s="342" t="s">
        <v>35</v>
      </c>
      <c r="QLG51" s="342" t="s">
        <v>35</v>
      </c>
      <c r="QLH51" s="342" t="s">
        <v>35</v>
      </c>
      <c r="QLI51" s="342" t="s">
        <v>35</v>
      </c>
      <c r="QLJ51" s="342" t="s">
        <v>35</v>
      </c>
      <c r="QLK51" s="342" t="s">
        <v>35</v>
      </c>
      <c r="QLL51" s="342" t="s">
        <v>35</v>
      </c>
      <c r="QLM51" s="342" t="s">
        <v>35</v>
      </c>
      <c r="QLN51" s="342" t="s">
        <v>35</v>
      </c>
      <c r="QLO51" s="342" t="s">
        <v>35</v>
      </c>
      <c r="QLP51" s="342" t="s">
        <v>35</v>
      </c>
      <c r="QLQ51" s="342" t="s">
        <v>35</v>
      </c>
      <c r="QLR51" s="342" t="s">
        <v>35</v>
      </c>
      <c r="QLS51" s="342" t="s">
        <v>35</v>
      </c>
      <c r="QLT51" s="342" t="s">
        <v>35</v>
      </c>
      <c r="QLU51" s="342" t="s">
        <v>35</v>
      </c>
      <c r="QLV51" s="342" t="s">
        <v>35</v>
      </c>
      <c r="QLW51" s="342" t="s">
        <v>35</v>
      </c>
      <c r="QLX51" s="342" t="s">
        <v>35</v>
      </c>
      <c r="QLY51" s="342" t="s">
        <v>35</v>
      </c>
      <c r="QLZ51" s="342" t="s">
        <v>35</v>
      </c>
      <c r="QMA51" s="342" t="s">
        <v>35</v>
      </c>
      <c r="QMB51" s="342" t="s">
        <v>35</v>
      </c>
      <c r="QMC51" s="342" t="s">
        <v>35</v>
      </c>
      <c r="QMD51" s="342" t="s">
        <v>35</v>
      </c>
      <c r="QME51" s="342" t="s">
        <v>35</v>
      </c>
      <c r="QMF51" s="342" t="s">
        <v>35</v>
      </c>
      <c r="QMG51" s="342" t="s">
        <v>35</v>
      </c>
      <c r="QMH51" s="342" t="s">
        <v>35</v>
      </c>
      <c r="QMI51" s="342" t="s">
        <v>35</v>
      </c>
      <c r="QMJ51" s="342" t="s">
        <v>35</v>
      </c>
      <c r="QMK51" s="342" t="s">
        <v>35</v>
      </c>
      <c r="QML51" s="342" t="s">
        <v>35</v>
      </c>
      <c r="QMM51" s="342" t="s">
        <v>35</v>
      </c>
      <c r="QMN51" s="342" t="s">
        <v>35</v>
      </c>
      <c r="QMO51" s="342" t="s">
        <v>35</v>
      </c>
      <c r="QMP51" s="342" t="s">
        <v>35</v>
      </c>
      <c r="QMQ51" s="342" t="s">
        <v>35</v>
      </c>
      <c r="QMR51" s="342" t="s">
        <v>35</v>
      </c>
      <c r="QMS51" s="342" t="s">
        <v>35</v>
      </c>
      <c r="QMT51" s="342" t="s">
        <v>35</v>
      </c>
      <c r="QMU51" s="342" t="s">
        <v>35</v>
      </c>
      <c r="QMV51" s="342" t="s">
        <v>35</v>
      </c>
      <c r="QMW51" s="342" t="s">
        <v>35</v>
      </c>
      <c r="QMX51" s="342" t="s">
        <v>35</v>
      </c>
      <c r="QMY51" s="342" t="s">
        <v>35</v>
      </c>
      <c r="QMZ51" s="342" t="s">
        <v>35</v>
      </c>
      <c r="QNA51" s="342" t="s">
        <v>35</v>
      </c>
      <c r="QNB51" s="342" t="s">
        <v>35</v>
      </c>
      <c r="QNC51" s="342" t="s">
        <v>35</v>
      </c>
      <c r="QND51" s="342" t="s">
        <v>35</v>
      </c>
      <c r="QNE51" s="342" t="s">
        <v>35</v>
      </c>
      <c r="QNF51" s="342" t="s">
        <v>35</v>
      </c>
      <c r="QNG51" s="342" t="s">
        <v>35</v>
      </c>
      <c r="QNH51" s="342" t="s">
        <v>35</v>
      </c>
      <c r="QNI51" s="342" t="s">
        <v>35</v>
      </c>
      <c r="QNJ51" s="342" t="s">
        <v>35</v>
      </c>
      <c r="QNK51" s="342" t="s">
        <v>35</v>
      </c>
      <c r="QNL51" s="342" t="s">
        <v>35</v>
      </c>
      <c r="QNM51" s="342" t="s">
        <v>35</v>
      </c>
      <c r="QNN51" s="342" t="s">
        <v>35</v>
      </c>
      <c r="QNO51" s="342" t="s">
        <v>35</v>
      </c>
      <c r="QNP51" s="342" t="s">
        <v>35</v>
      </c>
      <c r="QNQ51" s="342" t="s">
        <v>35</v>
      </c>
      <c r="QNR51" s="342" t="s">
        <v>35</v>
      </c>
      <c r="QNS51" s="342" t="s">
        <v>35</v>
      </c>
      <c r="QNT51" s="342" t="s">
        <v>35</v>
      </c>
      <c r="QNU51" s="342" t="s">
        <v>35</v>
      </c>
      <c r="QNV51" s="342" t="s">
        <v>35</v>
      </c>
      <c r="QNW51" s="342" t="s">
        <v>35</v>
      </c>
      <c r="QNX51" s="342" t="s">
        <v>35</v>
      </c>
      <c r="QNY51" s="342" t="s">
        <v>35</v>
      </c>
      <c r="QNZ51" s="342" t="s">
        <v>35</v>
      </c>
      <c r="QOA51" s="342" t="s">
        <v>35</v>
      </c>
      <c r="QOB51" s="342" t="s">
        <v>35</v>
      </c>
      <c r="QOC51" s="342" t="s">
        <v>35</v>
      </c>
      <c r="QOD51" s="342" t="s">
        <v>35</v>
      </c>
      <c r="QOE51" s="342" t="s">
        <v>35</v>
      </c>
      <c r="QOF51" s="342" t="s">
        <v>35</v>
      </c>
      <c r="QOG51" s="342" t="s">
        <v>35</v>
      </c>
      <c r="QOH51" s="342" t="s">
        <v>35</v>
      </c>
      <c r="QOI51" s="342" t="s">
        <v>35</v>
      </c>
      <c r="QOJ51" s="342" t="s">
        <v>35</v>
      </c>
      <c r="QOK51" s="342" t="s">
        <v>35</v>
      </c>
      <c r="QOL51" s="342" t="s">
        <v>35</v>
      </c>
      <c r="QOM51" s="342" t="s">
        <v>35</v>
      </c>
      <c r="QON51" s="342" t="s">
        <v>35</v>
      </c>
      <c r="QOO51" s="342" t="s">
        <v>35</v>
      </c>
      <c r="QOP51" s="342" t="s">
        <v>35</v>
      </c>
      <c r="QOQ51" s="342" t="s">
        <v>35</v>
      </c>
      <c r="QOR51" s="342" t="s">
        <v>35</v>
      </c>
      <c r="QOS51" s="342" t="s">
        <v>35</v>
      </c>
      <c r="QOT51" s="342" t="s">
        <v>35</v>
      </c>
      <c r="QOU51" s="342" t="s">
        <v>35</v>
      </c>
      <c r="QOV51" s="342" t="s">
        <v>35</v>
      </c>
      <c r="QOW51" s="342" t="s">
        <v>35</v>
      </c>
      <c r="QOX51" s="342" t="s">
        <v>35</v>
      </c>
      <c r="QOY51" s="342" t="s">
        <v>35</v>
      </c>
      <c r="QOZ51" s="342" t="s">
        <v>35</v>
      </c>
      <c r="QPA51" s="342" t="s">
        <v>35</v>
      </c>
      <c r="QPB51" s="342" t="s">
        <v>35</v>
      </c>
      <c r="QPC51" s="342" t="s">
        <v>35</v>
      </c>
      <c r="QPD51" s="342" t="s">
        <v>35</v>
      </c>
      <c r="QPE51" s="342" t="s">
        <v>35</v>
      </c>
      <c r="QPF51" s="342" t="s">
        <v>35</v>
      </c>
      <c r="QPG51" s="342" t="s">
        <v>35</v>
      </c>
      <c r="QPH51" s="342" t="s">
        <v>35</v>
      </c>
      <c r="QPI51" s="342" t="s">
        <v>35</v>
      </c>
      <c r="QPJ51" s="342" t="s">
        <v>35</v>
      </c>
      <c r="QPK51" s="342" t="s">
        <v>35</v>
      </c>
      <c r="QPL51" s="342" t="s">
        <v>35</v>
      </c>
      <c r="QPM51" s="342" t="s">
        <v>35</v>
      </c>
      <c r="QPN51" s="342" t="s">
        <v>35</v>
      </c>
      <c r="QPO51" s="342" t="s">
        <v>35</v>
      </c>
      <c r="QPP51" s="342" t="s">
        <v>35</v>
      </c>
      <c r="QPQ51" s="342" t="s">
        <v>35</v>
      </c>
      <c r="QPR51" s="342" t="s">
        <v>35</v>
      </c>
      <c r="QPS51" s="342" t="s">
        <v>35</v>
      </c>
      <c r="QPT51" s="342" t="s">
        <v>35</v>
      </c>
      <c r="QPU51" s="342" t="s">
        <v>35</v>
      </c>
      <c r="QPV51" s="342" t="s">
        <v>35</v>
      </c>
      <c r="QPW51" s="342" t="s">
        <v>35</v>
      </c>
      <c r="QPX51" s="342" t="s">
        <v>35</v>
      </c>
      <c r="QPY51" s="342" t="s">
        <v>35</v>
      </c>
      <c r="QPZ51" s="342" t="s">
        <v>35</v>
      </c>
      <c r="QQA51" s="342" t="s">
        <v>35</v>
      </c>
      <c r="QQB51" s="342" t="s">
        <v>35</v>
      </c>
      <c r="QQC51" s="342" t="s">
        <v>35</v>
      </c>
      <c r="QQD51" s="342" t="s">
        <v>35</v>
      </c>
      <c r="QQE51" s="342" t="s">
        <v>35</v>
      </c>
      <c r="QQF51" s="342" t="s">
        <v>35</v>
      </c>
      <c r="QQG51" s="342" t="s">
        <v>35</v>
      </c>
      <c r="QQH51" s="342" t="s">
        <v>35</v>
      </c>
      <c r="QQI51" s="342" t="s">
        <v>35</v>
      </c>
      <c r="QQJ51" s="342" t="s">
        <v>35</v>
      </c>
      <c r="QQK51" s="342" t="s">
        <v>35</v>
      </c>
      <c r="QQL51" s="342" t="s">
        <v>35</v>
      </c>
      <c r="QQM51" s="342" t="s">
        <v>35</v>
      </c>
      <c r="QQN51" s="342" t="s">
        <v>35</v>
      </c>
      <c r="QQO51" s="342" t="s">
        <v>35</v>
      </c>
      <c r="QQP51" s="342" t="s">
        <v>35</v>
      </c>
      <c r="QQQ51" s="342" t="s">
        <v>35</v>
      </c>
      <c r="QQR51" s="342" t="s">
        <v>35</v>
      </c>
      <c r="QQS51" s="342" t="s">
        <v>35</v>
      </c>
      <c r="QQT51" s="342" t="s">
        <v>35</v>
      </c>
      <c r="QQU51" s="342" t="s">
        <v>35</v>
      </c>
      <c r="QQV51" s="342" t="s">
        <v>35</v>
      </c>
      <c r="QQW51" s="342" t="s">
        <v>35</v>
      </c>
      <c r="QQX51" s="342" t="s">
        <v>35</v>
      </c>
      <c r="QQY51" s="342" t="s">
        <v>35</v>
      </c>
      <c r="QQZ51" s="342" t="s">
        <v>35</v>
      </c>
      <c r="QRA51" s="342" t="s">
        <v>35</v>
      </c>
      <c r="QRB51" s="342" t="s">
        <v>35</v>
      </c>
      <c r="QRC51" s="342" t="s">
        <v>35</v>
      </c>
      <c r="QRD51" s="342" t="s">
        <v>35</v>
      </c>
      <c r="QRE51" s="342" t="s">
        <v>35</v>
      </c>
      <c r="QRF51" s="342" t="s">
        <v>35</v>
      </c>
      <c r="QRG51" s="342" t="s">
        <v>35</v>
      </c>
      <c r="QRH51" s="342" t="s">
        <v>35</v>
      </c>
      <c r="QRI51" s="342" t="s">
        <v>35</v>
      </c>
      <c r="QRJ51" s="342" t="s">
        <v>35</v>
      </c>
      <c r="QRK51" s="342" t="s">
        <v>35</v>
      </c>
      <c r="QRL51" s="342" t="s">
        <v>35</v>
      </c>
      <c r="QRM51" s="342" t="s">
        <v>35</v>
      </c>
      <c r="QRN51" s="342" t="s">
        <v>35</v>
      </c>
      <c r="QRO51" s="342" t="s">
        <v>35</v>
      </c>
      <c r="QRP51" s="342" t="s">
        <v>35</v>
      </c>
      <c r="QRQ51" s="342" t="s">
        <v>35</v>
      </c>
      <c r="QRR51" s="342" t="s">
        <v>35</v>
      </c>
      <c r="QRS51" s="342" t="s">
        <v>35</v>
      </c>
      <c r="QRT51" s="342" t="s">
        <v>35</v>
      </c>
      <c r="QRU51" s="342" t="s">
        <v>35</v>
      </c>
      <c r="QRV51" s="342" t="s">
        <v>35</v>
      </c>
      <c r="QRW51" s="342" t="s">
        <v>35</v>
      </c>
      <c r="QRX51" s="342" t="s">
        <v>35</v>
      </c>
      <c r="QRY51" s="342" t="s">
        <v>35</v>
      </c>
      <c r="QRZ51" s="342" t="s">
        <v>35</v>
      </c>
      <c r="QSA51" s="342" t="s">
        <v>35</v>
      </c>
      <c r="QSB51" s="342" t="s">
        <v>35</v>
      </c>
      <c r="QSC51" s="342" t="s">
        <v>35</v>
      </c>
      <c r="QSD51" s="342" t="s">
        <v>35</v>
      </c>
      <c r="QSE51" s="342" t="s">
        <v>35</v>
      </c>
      <c r="QSF51" s="342" t="s">
        <v>35</v>
      </c>
      <c r="QSG51" s="342" t="s">
        <v>35</v>
      </c>
      <c r="QSH51" s="342" t="s">
        <v>35</v>
      </c>
      <c r="QSI51" s="342" t="s">
        <v>35</v>
      </c>
      <c r="QSJ51" s="342" t="s">
        <v>35</v>
      </c>
      <c r="QSK51" s="342" t="s">
        <v>35</v>
      </c>
      <c r="QSL51" s="342" t="s">
        <v>35</v>
      </c>
      <c r="QSM51" s="342" t="s">
        <v>35</v>
      </c>
      <c r="QSN51" s="342" t="s">
        <v>35</v>
      </c>
      <c r="QSO51" s="342" t="s">
        <v>35</v>
      </c>
      <c r="QSP51" s="342" t="s">
        <v>35</v>
      </c>
      <c r="QSQ51" s="342" t="s">
        <v>35</v>
      </c>
      <c r="QSR51" s="342" t="s">
        <v>35</v>
      </c>
      <c r="QSS51" s="342" t="s">
        <v>35</v>
      </c>
      <c r="QST51" s="342" t="s">
        <v>35</v>
      </c>
      <c r="QSU51" s="342" t="s">
        <v>35</v>
      </c>
      <c r="QSV51" s="342" t="s">
        <v>35</v>
      </c>
      <c r="QSW51" s="342" t="s">
        <v>35</v>
      </c>
      <c r="QSX51" s="342" t="s">
        <v>35</v>
      </c>
      <c r="QSY51" s="342" t="s">
        <v>35</v>
      </c>
      <c r="QSZ51" s="342" t="s">
        <v>35</v>
      </c>
      <c r="QTA51" s="342" t="s">
        <v>35</v>
      </c>
      <c r="QTB51" s="342" t="s">
        <v>35</v>
      </c>
      <c r="QTC51" s="342" t="s">
        <v>35</v>
      </c>
      <c r="QTD51" s="342" t="s">
        <v>35</v>
      </c>
      <c r="QTE51" s="342" t="s">
        <v>35</v>
      </c>
      <c r="QTF51" s="342" t="s">
        <v>35</v>
      </c>
      <c r="QTG51" s="342" t="s">
        <v>35</v>
      </c>
      <c r="QTH51" s="342" t="s">
        <v>35</v>
      </c>
      <c r="QTI51" s="342" t="s">
        <v>35</v>
      </c>
      <c r="QTJ51" s="342" t="s">
        <v>35</v>
      </c>
      <c r="QTK51" s="342" t="s">
        <v>35</v>
      </c>
      <c r="QTL51" s="342" t="s">
        <v>35</v>
      </c>
      <c r="QTM51" s="342" t="s">
        <v>35</v>
      </c>
      <c r="QTN51" s="342" t="s">
        <v>35</v>
      </c>
      <c r="QTO51" s="342" t="s">
        <v>35</v>
      </c>
      <c r="QTP51" s="342" t="s">
        <v>35</v>
      </c>
      <c r="QTQ51" s="342" t="s">
        <v>35</v>
      </c>
      <c r="QTR51" s="342" t="s">
        <v>35</v>
      </c>
      <c r="QTS51" s="342" t="s">
        <v>35</v>
      </c>
      <c r="QTT51" s="342" t="s">
        <v>35</v>
      </c>
      <c r="QTU51" s="342" t="s">
        <v>35</v>
      </c>
      <c r="QTV51" s="342" t="s">
        <v>35</v>
      </c>
      <c r="QTW51" s="342" t="s">
        <v>35</v>
      </c>
      <c r="QTX51" s="342" t="s">
        <v>35</v>
      </c>
      <c r="QTY51" s="342" t="s">
        <v>35</v>
      </c>
      <c r="QTZ51" s="342" t="s">
        <v>35</v>
      </c>
      <c r="QUA51" s="342" t="s">
        <v>35</v>
      </c>
      <c r="QUB51" s="342" t="s">
        <v>35</v>
      </c>
      <c r="QUC51" s="342" t="s">
        <v>35</v>
      </c>
      <c r="QUD51" s="342" t="s">
        <v>35</v>
      </c>
      <c r="QUE51" s="342" t="s">
        <v>35</v>
      </c>
      <c r="QUF51" s="342" t="s">
        <v>35</v>
      </c>
      <c r="QUG51" s="342" t="s">
        <v>35</v>
      </c>
      <c r="QUH51" s="342" t="s">
        <v>35</v>
      </c>
      <c r="QUI51" s="342" t="s">
        <v>35</v>
      </c>
      <c r="QUJ51" s="342" t="s">
        <v>35</v>
      </c>
      <c r="QUK51" s="342" t="s">
        <v>35</v>
      </c>
      <c r="QUL51" s="342" t="s">
        <v>35</v>
      </c>
      <c r="QUM51" s="342" t="s">
        <v>35</v>
      </c>
      <c r="QUN51" s="342" t="s">
        <v>35</v>
      </c>
      <c r="QUO51" s="342" t="s">
        <v>35</v>
      </c>
      <c r="QUP51" s="342" t="s">
        <v>35</v>
      </c>
      <c r="QUQ51" s="342" t="s">
        <v>35</v>
      </c>
      <c r="QUR51" s="342" t="s">
        <v>35</v>
      </c>
      <c r="QUS51" s="342" t="s">
        <v>35</v>
      </c>
      <c r="QUT51" s="342" t="s">
        <v>35</v>
      </c>
      <c r="QUU51" s="342" t="s">
        <v>35</v>
      </c>
      <c r="QUV51" s="342" t="s">
        <v>35</v>
      </c>
      <c r="QUW51" s="342" t="s">
        <v>35</v>
      </c>
      <c r="QUX51" s="342" t="s">
        <v>35</v>
      </c>
      <c r="QUY51" s="342" t="s">
        <v>35</v>
      </c>
      <c r="QUZ51" s="342" t="s">
        <v>35</v>
      </c>
      <c r="QVA51" s="342" t="s">
        <v>35</v>
      </c>
      <c r="QVB51" s="342" t="s">
        <v>35</v>
      </c>
      <c r="QVC51" s="342" t="s">
        <v>35</v>
      </c>
      <c r="QVD51" s="342" t="s">
        <v>35</v>
      </c>
      <c r="QVE51" s="342" t="s">
        <v>35</v>
      </c>
      <c r="QVF51" s="342" t="s">
        <v>35</v>
      </c>
      <c r="QVG51" s="342" t="s">
        <v>35</v>
      </c>
      <c r="QVH51" s="342" t="s">
        <v>35</v>
      </c>
      <c r="QVI51" s="342" t="s">
        <v>35</v>
      </c>
      <c r="QVJ51" s="342" t="s">
        <v>35</v>
      </c>
      <c r="QVK51" s="342" t="s">
        <v>35</v>
      </c>
      <c r="QVL51" s="342" t="s">
        <v>35</v>
      </c>
      <c r="QVM51" s="342" t="s">
        <v>35</v>
      </c>
      <c r="QVN51" s="342" t="s">
        <v>35</v>
      </c>
      <c r="QVO51" s="342" t="s">
        <v>35</v>
      </c>
      <c r="QVP51" s="342" t="s">
        <v>35</v>
      </c>
      <c r="QVQ51" s="342" t="s">
        <v>35</v>
      </c>
      <c r="QVR51" s="342" t="s">
        <v>35</v>
      </c>
      <c r="QVS51" s="342" t="s">
        <v>35</v>
      </c>
      <c r="QVT51" s="342" t="s">
        <v>35</v>
      </c>
      <c r="QVU51" s="342" t="s">
        <v>35</v>
      </c>
      <c r="QVV51" s="342" t="s">
        <v>35</v>
      </c>
      <c r="QVW51" s="342" t="s">
        <v>35</v>
      </c>
      <c r="QVX51" s="342" t="s">
        <v>35</v>
      </c>
      <c r="QVY51" s="342" t="s">
        <v>35</v>
      </c>
      <c r="QVZ51" s="342" t="s">
        <v>35</v>
      </c>
      <c r="QWA51" s="342" t="s">
        <v>35</v>
      </c>
      <c r="QWB51" s="342" t="s">
        <v>35</v>
      </c>
      <c r="QWC51" s="342" t="s">
        <v>35</v>
      </c>
      <c r="QWD51" s="342" t="s">
        <v>35</v>
      </c>
      <c r="QWE51" s="342" t="s">
        <v>35</v>
      </c>
      <c r="QWF51" s="342" t="s">
        <v>35</v>
      </c>
      <c r="QWG51" s="342" t="s">
        <v>35</v>
      </c>
      <c r="QWH51" s="342" t="s">
        <v>35</v>
      </c>
      <c r="QWI51" s="342" t="s">
        <v>35</v>
      </c>
      <c r="QWJ51" s="342" t="s">
        <v>35</v>
      </c>
      <c r="QWK51" s="342" t="s">
        <v>35</v>
      </c>
      <c r="QWL51" s="342" t="s">
        <v>35</v>
      </c>
      <c r="QWM51" s="342" t="s">
        <v>35</v>
      </c>
      <c r="QWN51" s="342" t="s">
        <v>35</v>
      </c>
      <c r="QWO51" s="342" t="s">
        <v>35</v>
      </c>
      <c r="QWP51" s="342" t="s">
        <v>35</v>
      </c>
      <c r="QWQ51" s="342" t="s">
        <v>35</v>
      </c>
      <c r="QWR51" s="342" t="s">
        <v>35</v>
      </c>
      <c r="QWS51" s="342" t="s">
        <v>35</v>
      </c>
      <c r="QWT51" s="342" t="s">
        <v>35</v>
      </c>
      <c r="QWU51" s="342" t="s">
        <v>35</v>
      </c>
      <c r="QWV51" s="342" t="s">
        <v>35</v>
      </c>
      <c r="QWW51" s="342" t="s">
        <v>35</v>
      </c>
      <c r="QWX51" s="342" t="s">
        <v>35</v>
      </c>
      <c r="QWY51" s="342" t="s">
        <v>35</v>
      </c>
      <c r="QWZ51" s="342" t="s">
        <v>35</v>
      </c>
      <c r="QXA51" s="342" t="s">
        <v>35</v>
      </c>
      <c r="QXB51" s="342" t="s">
        <v>35</v>
      </c>
      <c r="QXC51" s="342" t="s">
        <v>35</v>
      </c>
      <c r="QXD51" s="342" t="s">
        <v>35</v>
      </c>
      <c r="QXE51" s="342" t="s">
        <v>35</v>
      </c>
      <c r="QXF51" s="342" t="s">
        <v>35</v>
      </c>
      <c r="QXG51" s="342" t="s">
        <v>35</v>
      </c>
      <c r="QXH51" s="342" t="s">
        <v>35</v>
      </c>
      <c r="QXI51" s="342" t="s">
        <v>35</v>
      </c>
      <c r="QXJ51" s="342" t="s">
        <v>35</v>
      </c>
      <c r="QXK51" s="342" t="s">
        <v>35</v>
      </c>
      <c r="QXL51" s="342" t="s">
        <v>35</v>
      </c>
      <c r="QXM51" s="342" t="s">
        <v>35</v>
      </c>
      <c r="QXN51" s="342" t="s">
        <v>35</v>
      </c>
      <c r="QXO51" s="342" t="s">
        <v>35</v>
      </c>
      <c r="QXP51" s="342" t="s">
        <v>35</v>
      </c>
      <c r="QXQ51" s="342" t="s">
        <v>35</v>
      </c>
      <c r="QXR51" s="342" t="s">
        <v>35</v>
      </c>
      <c r="QXS51" s="342" t="s">
        <v>35</v>
      </c>
      <c r="QXT51" s="342" t="s">
        <v>35</v>
      </c>
      <c r="QXU51" s="342" t="s">
        <v>35</v>
      </c>
      <c r="QXV51" s="342" t="s">
        <v>35</v>
      </c>
      <c r="QXW51" s="342" t="s">
        <v>35</v>
      </c>
      <c r="QXX51" s="342" t="s">
        <v>35</v>
      </c>
      <c r="QXY51" s="342" t="s">
        <v>35</v>
      </c>
      <c r="QXZ51" s="342" t="s">
        <v>35</v>
      </c>
      <c r="QYA51" s="342" t="s">
        <v>35</v>
      </c>
      <c r="QYB51" s="342" t="s">
        <v>35</v>
      </c>
      <c r="QYC51" s="342" t="s">
        <v>35</v>
      </c>
      <c r="QYD51" s="342" t="s">
        <v>35</v>
      </c>
      <c r="QYE51" s="342" t="s">
        <v>35</v>
      </c>
      <c r="QYF51" s="342" t="s">
        <v>35</v>
      </c>
      <c r="QYG51" s="342" t="s">
        <v>35</v>
      </c>
      <c r="QYH51" s="342" t="s">
        <v>35</v>
      </c>
      <c r="QYI51" s="342" t="s">
        <v>35</v>
      </c>
      <c r="QYJ51" s="342" t="s">
        <v>35</v>
      </c>
      <c r="QYK51" s="342" t="s">
        <v>35</v>
      </c>
      <c r="QYL51" s="342" t="s">
        <v>35</v>
      </c>
      <c r="QYM51" s="342" t="s">
        <v>35</v>
      </c>
      <c r="QYN51" s="342" t="s">
        <v>35</v>
      </c>
      <c r="QYO51" s="342" t="s">
        <v>35</v>
      </c>
      <c r="QYP51" s="342" t="s">
        <v>35</v>
      </c>
      <c r="QYQ51" s="342" t="s">
        <v>35</v>
      </c>
      <c r="QYR51" s="342" t="s">
        <v>35</v>
      </c>
      <c r="QYS51" s="342" t="s">
        <v>35</v>
      </c>
      <c r="QYT51" s="342" t="s">
        <v>35</v>
      </c>
      <c r="QYU51" s="342" t="s">
        <v>35</v>
      </c>
      <c r="QYV51" s="342" t="s">
        <v>35</v>
      </c>
      <c r="QYW51" s="342" t="s">
        <v>35</v>
      </c>
      <c r="QYX51" s="342" t="s">
        <v>35</v>
      </c>
      <c r="QYY51" s="342" t="s">
        <v>35</v>
      </c>
      <c r="QYZ51" s="342" t="s">
        <v>35</v>
      </c>
      <c r="QZA51" s="342" t="s">
        <v>35</v>
      </c>
      <c r="QZB51" s="342" t="s">
        <v>35</v>
      </c>
      <c r="QZC51" s="342" t="s">
        <v>35</v>
      </c>
      <c r="QZD51" s="342" t="s">
        <v>35</v>
      </c>
      <c r="QZE51" s="342" t="s">
        <v>35</v>
      </c>
      <c r="QZF51" s="342" t="s">
        <v>35</v>
      </c>
      <c r="QZG51" s="342" t="s">
        <v>35</v>
      </c>
      <c r="QZH51" s="342" t="s">
        <v>35</v>
      </c>
      <c r="QZI51" s="342" t="s">
        <v>35</v>
      </c>
      <c r="QZJ51" s="342" t="s">
        <v>35</v>
      </c>
      <c r="QZK51" s="342" t="s">
        <v>35</v>
      </c>
      <c r="QZL51" s="342" t="s">
        <v>35</v>
      </c>
      <c r="QZM51" s="342" t="s">
        <v>35</v>
      </c>
      <c r="QZN51" s="342" t="s">
        <v>35</v>
      </c>
      <c r="QZO51" s="342" t="s">
        <v>35</v>
      </c>
      <c r="QZP51" s="342" t="s">
        <v>35</v>
      </c>
      <c r="QZQ51" s="342" t="s">
        <v>35</v>
      </c>
      <c r="QZR51" s="342" t="s">
        <v>35</v>
      </c>
      <c r="QZS51" s="342" t="s">
        <v>35</v>
      </c>
      <c r="QZT51" s="342" t="s">
        <v>35</v>
      </c>
      <c r="QZU51" s="342" t="s">
        <v>35</v>
      </c>
      <c r="QZV51" s="342" t="s">
        <v>35</v>
      </c>
      <c r="QZW51" s="342" t="s">
        <v>35</v>
      </c>
      <c r="QZX51" s="342" t="s">
        <v>35</v>
      </c>
      <c r="QZY51" s="342" t="s">
        <v>35</v>
      </c>
      <c r="QZZ51" s="342" t="s">
        <v>35</v>
      </c>
      <c r="RAA51" s="342" t="s">
        <v>35</v>
      </c>
      <c r="RAB51" s="342" t="s">
        <v>35</v>
      </c>
      <c r="RAC51" s="342" t="s">
        <v>35</v>
      </c>
      <c r="RAD51" s="342" t="s">
        <v>35</v>
      </c>
      <c r="RAE51" s="342" t="s">
        <v>35</v>
      </c>
      <c r="RAF51" s="342" t="s">
        <v>35</v>
      </c>
      <c r="RAG51" s="342" t="s">
        <v>35</v>
      </c>
      <c r="RAH51" s="342" t="s">
        <v>35</v>
      </c>
      <c r="RAI51" s="342" t="s">
        <v>35</v>
      </c>
      <c r="RAJ51" s="342" t="s">
        <v>35</v>
      </c>
      <c r="RAK51" s="342" t="s">
        <v>35</v>
      </c>
      <c r="RAL51" s="342" t="s">
        <v>35</v>
      </c>
      <c r="RAM51" s="342" t="s">
        <v>35</v>
      </c>
      <c r="RAN51" s="342" t="s">
        <v>35</v>
      </c>
      <c r="RAO51" s="342" t="s">
        <v>35</v>
      </c>
      <c r="RAP51" s="342" t="s">
        <v>35</v>
      </c>
      <c r="RAQ51" s="342" t="s">
        <v>35</v>
      </c>
      <c r="RAR51" s="342" t="s">
        <v>35</v>
      </c>
      <c r="RAS51" s="342" t="s">
        <v>35</v>
      </c>
      <c r="RAT51" s="342" t="s">
        <v>35</v>
      </c>
      <c r="RAU51" s="342" t="s">
        <v>35</v>
      </c>
      <c r="RAV51" s="342" t="s">
        <v>35</v>
      </c>
      <c r="RAW51" s="342" t="s">
        <v>35</v>
      </c>
      <c r="RAX51" s="342" t="s">
        <v>35</v>
      </c>
      <c r="RAY51" s="342" t="s">
        <v>35</v>
      </c>
      <c r="RAZ51" s="342" t="s">
        <v>35</v>
      </c>
      <c r="RBA51" s="342" t="s">
        <v>35</v>
      </c>
      <c r="RBB51" s="342" t="s">
        <v>35</v>
      </c>
      <c r="RBC51" s="342" t="s">
        <v>35</v>
      </c>
      <c r="RBD51" s="342" t="s">
        <v>35</v>
      </c>
      <c r="RBE51" s="342" t="s">
        <v>35</v>
      </c>
      <c r="RBF51" s="342" t="s">
        <v>35</v>
      </c>
      <c r="RBG51" s="342" t="s">
        <v>35</v>
      </c>
      <c r="RBH51" s="342" t="s">
        <v>35</v>
      </c>
      <c r="RBI51" s="342" t="s">
        <v>35</v>
      </c>
      <c r="RBJ51" s="342" t="s">
        <v>35</v>
      </c>
      <c r="RBK51" s="342" t="s">
        <v>35</v>
      </c>
      <c r="RBL51" s="342" t="s">
        <v>35</v>
      </c>
      <c r="RBM51" s="342" t="s">
        <v>35</v>
      </c>
      <c r="RBN51" s="342" t="s">
        <v>35</v>
      </c>
      <c r="RBO51" s="342" t="s">
        <v>35</v>
      </c>
      <c r="RBP51" s="342" t="s">
        <v>35</v>
      </c>
      <c r="RBQ51" s="342" t="s">
        <v>35</v>
      </c>
      <c r="RBR51" s="342" t="s">
        <v>35</v>
      </c>
      <c r="RBS51" s="342" t="s">
        <v>35</v>
      </c>
      <c r="RBT51" s="342" t="s">
        <v>35</v>
      </c>
      <c r="RBU51" s="342" t="s">
        <v>35</v>
      </c>
      <c r="RBV51" s="342" t="s">
        <v>35</v>
      </c>
      <c r="RBW51" s="342" t="s">
        <v>35</v>
      </c>
      <c r="RBX51" s="342" t="s">
        <v>35</v>
      </c>
      <c r="RBY51" s="342" t="s">
        <v>35</v>
      </c>
      <c r="RBZ51" s="342" t="s">
        <v>35</v>
      </c>
      <c r="RCA51" s="342" t="s">
        <v>35</v>
      </c>
      <c r="RCB51" s="342" t="s">
        <v>35</v>
      </c>
      <c r="RCC51" s="342" t="s">
        <v>35</v>
      </c>
      <c r="RCD51" s="342" t="s">
        <v>35</v>
      </c>
      <c r="RCE51" s="342" t="s">
        <v>35</v>
      </c>
      <c r="RCF51" s="342" t="s">
        <v>35</v>
      </c>
      <c r="RCG51" s="342" t="s">
        <v>35</v>
      </c>
      <c r="RCH51" s="342" t="s">
        <v>35</v>
      </c>
      <c r="RCI51" s="342" t="s">
        <v>35</v>
      </c>
      <c r="RCJ51" s="342" t="s">
        <v>35</v>
      </c>
      <c r="RCK51" s="342" t="s">
        <v>35</v>
      </c>
      <c r="RCL51" s="342" t="s">
        <v>35</v>
      </c>
      <c r="RCM51" s="342" t="s">
        <v>35</v>
      </c>
      <c r="RCN51" s="342" t="s">
        <v>35</v>
      </c>
      <c r="RCO51" s="342" t="s">
        <v>35</v>
      </c>
      <c r="RCP51" s="342" t="s">
        <v>35</v>
      </c>
      <c r="RCQ51" s="342" t="s">
        <v>35</v>
      </c>
      <c r="RCR51" s="342" t="s">
        <v>35</v>
      </c>
      <c r="RCS51" s="342" t="s">
        <v>35</v>
      </c>
      <c r="RCT51" s="342" t="s">
        <v>35</v>
      </c>
      <c r="RCU51" s="342" t="s">
        <v>35</v>
      </c>
      <c r="RCV51" s="342" t="s">
        <v>35</v>
      </c>
      <c r="RCW51" s="342" t="s">
        <v>35</v>
      </c>
      <c r="RCX51" s="342" t="s">
        <v>35</v>
      </c>
      <c r="RCY51" s="342" t="s">
        <v>35</v>
      </c>
      <c r="RCZ51" s="342" t="s">
        <v>35</v>
      </c>
      <c r="RDA51" s="342" t="s">
        <v>35</v>
      </c>
      <c r="RDB51" s="342" t="s">
        <v>35</v>
      </c>
      <c r="RDC51" s="342" t="s">
        <v>35</v>
      </c>
      <c r="RDD51" s="342" t="s">
        <v>35</v>
      </c>
      <c r="RDE51" s="342" t="s">
        <v>35</v>
      </c>
      <c r="RDF51" s="342" t="s">
        <v>35</v>
      </c>
      <c r="RDG51" s="342" t="s">
        <v>35</v>
      </c>
      <c r="RDH51" s="342" t="s">
        <v>35</v>
      </c>
      <c r="RDI51" s="342" t="s">
        <v>35</v>
      </c>
      <c r="RDJ51" s="342" t="s">
        <v>35</v>
      </c>
      <c r="RDK51" s="342" t="s">
        <v>35</v>
      </c>
      <c r="RDL51" s="342" t="s">
        <v>35</v>
      </c>
      <c r="RDM51" s="342" t="s">
        <v>35</v>
      </c>
      <c r="RDN51" s="342" t="s">
        <v>35</v>
      </c>
      <c r="RDO51" s="342" t="s">
        <v>35</v>
      </c>
      <c r="RDP51" s="342" t="s">
        <v>35</v>
      </c>
      <c r="RDQ51" s="342" t="s">
        <v>35</v>
      </c>
      <c r="RDR51" s="342" t="s">
        <v>35</v>
      </c>
      <c r="RDS51" s="342" t="s">
        <v>35</v>
      </c>
      <c r="RDT51" s="342" t="s">
        <v>35</v>
      </c>
      <c r="RDU51" s="342" t="s">
        <v>35</v>
      </c>
      <c r="RDV51" s="342" t="s">
        <v>35</v>
      </c>
      <c r="RDW51" s="342" t="s">
        <v>35</v>
      </c>
      <c r="RDX51" s="342" t="s">
        <v>35</v>
      </c>
      <c r="RDY51" s="342" t="s">
        <v>35</v>
      </c>
      <c r="RDZ51" s="342" t="s">
        <v>35</v>
      </c>
      <c r="REA51" s="342" t="s">
        <v>35</v>
      </c>
      <c r="REB51" s="342" t="s">
        <v>35</v>
      </c>
      <c r="REC51" s="342" t="s">
        <v>35</v>
      </c>
      <c r="RED51" s="342" t="s">
        <v>35</v>
      </c>
      <c r="REE51" s="342" t="s">
        <v>35</v>
      </c>
      <c r="REF51" s="342" t="s">
        <v>35</v>
      </c>
      <c r="REG51" s="342" t="s">
        <v>35</v>
      </c>
      <c r="REH51" s="342" t="s">
        <v>35</v>
      </c>
      <c r="REI51" s="342" t="s">
        <v>35</v>
      </c>
      <c r="REJ51" s="342" t="s">
        <v>35</v>
      </c>
      <c r="REK51" s="342" t="s">
        <v>35</v>
      </c>
      <c r="REL51" s="342" t="s">
        <v>35</v>
      </c>
      <c r="REM51" s="342" t="s">
        <v>35</v>
      </c>
      <c r="REN51" s="342" t="s">
        <v>35</v>
      </c>
      <c r="REO51" s="342" t="s">
        <v>35</v>
      </c>
      <c r="REP51" s="342" t="s">
        <v>35</v>
      </c>
      <c r="REQ51" s="342" t="s">
        <v>35</v>
      </c>
      <c r="RER51" s="342" t="s">
        <v>35</v>
      </c>
      <c r="RES51" s="342" t="s">
        <v>35</v>
      </c>
      <c r="RET51" s="342" t="s">
        <v>35</v>
      </c>
      <c r="REU51" s="342" t="s">
        <v>35</v>
      </c>
      <c r="REV51" s="342" t="s">
        <v>35</v>
      </c>
      <c r="REW51" s="342" t="s">
        <v>35</v>
      </c>
      <c r="REX51" s="342" t="s">
        <v>35</v>
      </c>
      <c r="REY51" s="342" t="s">
        <v>35</v>
      </c>
      <c r="REZ51" s="342" t="s">
        <v>35</v>
      </c>
      <c r="RFA51" s="342" t="s">
        <v>35</v>
      </c>
      <c r="RFB51" s="342" t="s">
        <v>35</v>
      </c>
      <c r="RFC51" s="342" t="s">
        <v>35</v>
      </c>
      <c r="RFD51" s="342" t="s">
        <v>35</v>
      </c>
      <c r="RFE51" s="342" t="s">
        <v>35</v>
      </c>
      <c r="RFF51" s="342" t="s">
        <v>35</v>
      </c>
      <c r="RFG51" s="342" t="s">
        <v>35</v>
      </c>
      <c r="RFH51" s="342" t="s">
        <v>35</v>
      </c>
      <c r="RFI51" s="342" t="s">
        <v>35</v>
      </c>
      <c r="RFJ51" s="342" t="s">
        <v>35</v>
      </c>
      <c r="RFK51" s="342" t="s">
        <v>35</v>
      </c>
      <c r="RFL51" s="342" t="s">
        <v>35</v>
      </c>
      <c r="RFM51" s="342" t="s">
        <v>35</v>
      </c>
      <c r="RFN51" s="342" t="s">
        <v>35</v>
      </c>
      <c r="RFO51" s="342" t="s">
        <v>35</v>
      </c>
      <c r="RFP51" s="342" t="s">
        <v>35</v>
      </c>
      <c r="RFQ51" s="342" t="s">
        <v>35</v>
      </c>
      <c r="RFR51" s="342" t="s">
        <v>35</v>
      </c>
      <c r="RFS51" s="342" t="s">
        <v>35</v>
      </c>
      <c r="RFT51" s="342" t="s">
        <v>35</v>
      </c>
      <c r="RFU51" s="342" t="s">
        <v>35</v>
      </c>
      <c r="RFV51" s="342" t="s">
        <v>35</v>
      </c>
      <c r="RFW51" s="342" t="s">
        <v>35</v>
      </c>
      <c r="RFX51" s="342" t="s">
        <v>35</v>
      </c>
      <c r="RFY51" s="342" t="s">
        <v>35</v>
      </c>
      <c r="RFZ51" s="342" t="s">
        <v>35</v>
      </c>
      <c r="RGA51" s="342" t="s">
        <v>35</v>
      </c>
      <c r="RGB51" s="342" t="s">
        <v>35</v>
      </c>
      <c r="RGC51" s="342" t="s">
        <v>35</v>
      </c>
      <c r="RGD51" s="342" t="s">
        <v>35</v>
      </c>
      <c r="RGE51" s="342" t="s">
        <v>35</v>
      </c>
      <c r="RGF51" s="342" t="s">
        <v>35</v>
      </c>
      <c r="RGG51" s="342" t="s">
        <v>35</v>
      </c>
      <c r="RGH51" s="342" t="s">
        <v>35</v>
      </c>
      <c r="RGI51" s="342" t="s">
        <v>35</v>
      </c>
      <c r="RGJ51" s="342" t="s">
        <v>35</v>
      </c>
      <c r="RGK51" s="342" t="s">
        <v>35</v>
      </c>
      <c r="RGL51" s="342" t="s">
        <v>35</v>
      </c>
      <c r="RGM51" s="342" t="s">
        <v>35</v>
      </c>
      <c r="RGN51" s="342" t="s">
        <v>35</v>
      </c>
      <c r="RGO51" s="342" t="s">
        <v>35</v>
      </c>
      <c r="RGP51" s="342" t="s">
        <v>35</v>
      </c>
      <c r="RGQ51" s="342" t="s">
        <v>35</v>
      </c>
      <c r="RGR51" s="342" t="s">
        <v>35</v>
      </c>
      <c r="RGS51" s="342" t="s">
        <v>35</v>
      </c>
      <c r="RGT51" s="342" t="s">
        <v>35</v>
      </c>
      <c r="RGU51" s="342" t="s">
        <v>35</v>
      </c>
      <c r="RGV51" s="342" t="s">
        <v>35</v>
      </c>
      <c r="RGW51" s="342" t="s">
        <v>35</v>
      </c>
      <c r="RGX51" s="342" t="s">
        <v>35</v>
      </c>
      <c r="RGY51" s="342" t="s">
        <v>35</v>
      </c>
      <c r="RGZ51" s="342" t="s">
        <v>35</v>
      </c>
      <c r="RHA51" s="342" t="s">
        <v>35</v>
      </c>
      <c r="RHB51" s="342" t="s">
        <v>35</v>
      </c>
      <c r="RHC51" s="342" t="s">
        <v>35</v>
      </c>
      <c r="RHD51" s="342" t="s">
        <v>35</v>
      </c>
      <c r="RHE51" s="342" t="s">
        <v>35</v>
      </c>
      <c r="RHF51" s="342" t="s">
        <v>35</v>
      </c>
      <c r="RHG51" s="342" t="s">
        <v>35</v>
      </c>
      <c r="RHH51" s="342" t="s">
        <v>35</v>
      </c>
      <c r="RHI51" s="342" t="s">
        <v>35</v>
      </c>
      <c r="RHJ51" s="342" t="s">
        <v>35</v>
      </c>
      <c r="RHK51" s="342" t="s">
        <v>35</v>
      </c>
      <c r="RHL51" s="342" t="s">
        <v>35</v>
      </c>
      <c r="RHM51" s="342" t="s">
        <v>35</v>
      </c>
      <c r="RHN51" s="342" t="s">
        <v>35</v>
      </c>
      <c r="RHO51" s="342" t="s">
        <v>35</v>
      </c>
      <c r="RHP51" s="342" t="s">
        <v>35</v>
      </c>
      <c r="RHQ51" s="342" t="s">
        <v>35</v>
      </c>
      <c r="RHR51" s="342" t="s">
        <v>35</v>
      </c>
      <c r="RHS51" s="342" t="s">
        <v>35</v>
      </c>
      <c r="RHT51" s="342" t="s">
        <v>35</v>
      </c>
      <c r="RHU51" s="342" t="s">
        <v>35</v>
      </c>
      <c r="RHV51" s="342" t="s">
        <v>35</v>
      </c>
      <c r="RHW51" s="342" t="s">
        <v>35</v>
      </c>
      <c r="RHX51" s="342" t="s">
        <v>35</v>
      </c>
      <c r="RHY51" s="342" t="s">
        <v>35</v>
      </c>
      <c r="RHZ51" s="342" t="s">
        <v>35</v>
      </c>
      <c r="RIA51" s="342" t="s">
        <v>35</v>
      </c>
      <c r="RIB51" s="342" t="s">
        <v>35</v>
      </c>
      <c r="RIC51" s="342" t="s">
        <v>35</v>
      </c>
      <c r="RID51" s="342" t="s">
        <v>35</v>
      </c>
      <c r="RIE51" s="342" t="s">
        <v>35</v>
      </c>
      <c r="RIF51" s="342" t="s">
        <v>35</v>
      </c>
      <c r="RIG51" s="342" t="s">
        <v>35</v>
      </c>
      <c r="RIH51" s="342" t="s">
        <v>35</v>
      </c>
      <c r="RII51" s="342" t="s">
        <v>35</v>
      </c>
      <c r="RIJ51" s="342" t="s">
        <v>35</v>
      </c>
      <c r="RIK51" s="342" t="s">
        <v>35</v>
      </c>
      <c r="RIL51" s="342" t="s">
        <v>35</v>
      </c>
      <c r="RIM51" s="342" t="s">
        <v>35</v>
      </c>
      <c r="RIN51" s="342" t="s">
        <v>35</v>
      </c>
      <c r="RIO51" s="342" t="s">
        <v>35</v>
      </c>
      <c r="RIP51" s="342" t="s">
        <v>35</v>
      </c>
      <c r="RIQ51" s="342" t="s">
        <v>35</v>
      </c>
      <c r="RIR51" s="342" t="s">
        <v>35</v>
      </c>
      <c r="RIS51" s="342" t="s">
        <v>35</v>
      </c>
      <c r="RIT51" s="342" t="s">
        <v>35</v>
      </c>
      <c r="RIU51" s="342" t="s">
        <v>35</v>
      </c>
      <c r="RIV51" s="342" t="s">
        <v>35</v>
      </c>
      <c r="RIW51" s="342" t="s">
        <v>35</v>
      </c>
      <c r="RIX51" s="342" t="s">
        <v>35</v>
      </c>
      <c r="RIY51" s="342" t="s">
        <v>35</v>
      </c>
      <c r="RIZ51" s="342" t="s">
        <v>35</v>
      </c>
      <c r="RJA51" s="342" t="s">
        <v>35</v>
      </c>
      <c r="RJB51" s="342" t="s">
        <v>35</v>
      </c>
      <c r="RJC51" s="342" t="s">
        <v>35</v>
      </c>
      <c r="RJD51" s="342" t="s">
        <v>35</v>
      </c>
      <c r="RJE51" s="342" t="s">
        <v>35</v>
      </c>
      <c r="RJF51" s="342" t="s">
        <v>35</v>
      </c>
      <c r="RJG51" s="342" t="s">
        <v>35</v>
      </c>
      <c r="RJH51" s="342" t="s">
        <v>35</v>
      </c>
      <c r="RJI51" s="342" t="s">
        <v>35</v>
      </c>
      <c r="RJJ51" s="342" t="s">
        <v>35</v>
      </c>
      <c r="RJK51" s="342" t="s">
        <v>35</v>
      </c>
      <c r="RJL51" s="342" t="s">
        <v>35</v>
      </c>
      <c r="RJM51" s="342" t="s">
        <v>35</v>
      </c>
      <c r="RJN51" s="342" t="s">
        <v>35</v>
      </c>
      <c r="RJO51" s="342" t="s">
        <v>35</v>
      </c>
      <c r="RJP51" s="342" t="s">
        <v>35</v>
      </c>
      <c r="RJQ51" s="342" t="s">
        <v>35</v>
      </c>
      <c r="RJR51" s="342" t="s">
        <v>35</v>
      </c>
      <c r="RJS51" s="342" t="s">
        <v>35</v>
      </c>
      <c r="RJT51" s="342" t="s">
        <v>35</v>
      </c>
      <c r="RJU51" s="342" t="s">
        <v>35</v>
      </c>
      <c r="RJV51" s="342" t="s">
        <v>35</v>
      </c>
      <c r="RJW51" s="342" t="s">
        <v>35</v>
      </c>
      <c r="RJX51" s="342" t="s">
        <v>35</v>
      </c>
      <c r="RJY51" s="342" t="s">
        <v>35</v>
      </c>
      <c r="RJZ51" s="342" t="s">
        <v>35</v>
      </c>
      <c r="RKA51" s="342" t="s">
        <v>35</v>
      </c>
      <c r="RKB51" s="342" t="s">
        <v>35</v>
      </c>
      <c r="RKC51" s="342" t="s">
        <v>35</v>
      </c>
      <c r="RKD51" s="342" t="s">
        <v>35</v>
      </c>
      <c r="RKE51" s="342" t="s">
        <v>35</v>
      </c>
      <c r="RKF51" s="342" t="s">
        <v>35</v>
      </c>
      <c r="RKG51" s="342" t="s">
        <v>35</v>
      </c>
      <c r="RKH51" s="342" t="s">
        <v>35</v>
      </c>
      <c r="RKI51" s="342" t="s">
        <v>35</v>
      </c>
      <c r="RKJ51" s="342" t="s">
        <v>35</v>
      </c>
      <c r="RKK51" s="342" t="s">
        <v>35</v>
      </c>
      <c r="RKL51" s="342" t="s">
        <v>35</v>
      </c>
      <c r="RKM51" s="342" t="s">
        <v>35</v>
      </c>
      <c r="RKN51" s="342" t="s">
        <v>35</v>
      </c>
      <c r="RKO51" s="342" t="s">
        <v>35</v>
      </c>
      <c r="RKP51" s="342" t="s">
        <v>35</v>
      </c>
      <c r="RKQ51" s="342" t="s">
        <v>35</v>
      </c>
      <c r="RKR51" s="342" t="s">
        <v>35</v>
      </c>
      <c r="RKS51" s="342" t="s">
        <v>35</v>
      </c>
      <c r="RKT51" s="342" t="s">
        <v>35</v>
      </c>
      <c r="RKU51" s="342" t="s">
        <v>35</v>
      </c>
      <c r="RKV51" s="342" t="s">
        <v>35</v>
      </c>
      <c r="RKW51" s="342" t="s">
        <v>35</v>
      </c>
      <c r="RKX51" s="342" t="s">
        <v>35</v>
      </c>
      <c r="RKY51" s="342" t="s">
        <v>35</v>
      </c>
      <c r="RKZ51" s="342" t="s">
        <v>35</v>
      </c>
      <c r="RLA51" s="342" t="s">
        <v>35</v>
      </c>
      <c r="RLB51" s="342" t="s">
        <v>35</v>
      </c>
      <c r="RLC51" s="342" t="s">
        <v>35</v>
      </c>
      <c r="RLD51" s="342" t="s">
        <v>35</v>
      </c>
      <c r="RLE51" s="342" t="s">
        <v>35</v>
      </c>
      <c r="RLF51" s="342" t="s">
        <v>35</v>
      </c>
      <c r="RLG51" s="342" t="s">
        <v>35</v>
      </c>
      <c r="RLH51" s="342" t="s">
        <v>35</v>
      </c>
      <c r="RLI51" s="342" t="s">
        <v>35</v>
      </c>
      <c r="RLJ51" s="342" t="s">
        <v>35</v>
      </c>
      <c r="RLK51" s="342" t="s">
        <v>35</v>
      </c>
      <c r="RLL51" s="342" t="s">
        <v>35</v>
      </c>
      <c r="RLM51" s="342" t="s">
        <v>35</v>
      </c>
      <c r="RLN51" s="342" t="s">
        <v>35</v>
      </c>
      <c r="RLO51" s="342" t="s">
        <v>35</v>
      </c>
      <c r="RLP51" s="342" t="s">
        <v>35</v>
      </c>
      <c r="RLQ51" s="342" t="s">
        <v>35</v>
      </c>
      <c r="RLR51" s="342" t="s">
        <v>35</v>
      </c>
      <c r="RLS51" s="342" t="s">
        <v>35</v>
      </c>
      <c r="RLT51" s="342" t="s">
        <v>35</v>
      </c>
      <c r="RLU51" s="342" t="s">
        <v>35</v>
      </c>
      <c r="RLV51" s="342" t="s">
        <v>35</v>
      </c>
      <c r="RLW51" s="342" t="s">
        <v>35</v>
      </c>
      <c r="RLX51" s="342" t="s">
        <v>35</v>
      </c>
      <c r="RLY51" s="342" t="s">
        <v>35</v>
      </c>
      <c r="RLZ51" s="342" t="s">
        <v>35</v>
      </c>
      <c r="RMA51" s="342" t="s">
        <v>35</v>
      </c>
      <c r="RMB51" s="342" t="s">
        <v>35</v>
      </c>
      <c r="RMC51" s="342" t="s">
        <v>35</v>
      </c>
      <c r="RMD51" s="342" t="s">
        <v>35</v>
      </c>
      <c r="RME51" s="342" t="s">
        <v>35</v>
      </c>
      <c r="RMF51" s="342" t="s">
        <v>35</v>
      </c>
      <c r="RMG51" s="342" t="s">
        <v>35</v>
      </c>
      <c r="RMH51" s="342" t="s">
        <v>35</v>
      </c>
      <c r="RMI51" s="342" t="s">
        <v>35</v>
      </c>
      <c r="RMJ51" s="342" t="s">
        <v>35</v>
      </c>
      <c r="RMK51" s="342" t="s">
        <v>35</v>
      </c>
      <c r="RML51" s="342" t="s">
        <v>35</v>
      </c>
      <c r="RMM51" s="342" t="s">
        <v>35</v>
      </c>
      <c r="RMN51" s="342" t="s">
        <v>35</v>
      </c>
      <c r="RMO51" s="342" t="s">
        <v>35</v>
      </c>
      <c r="RMP51" s="342" t="s">
        <v>35</v>
      </c>
      <c r="RMQ51" s="342" t="s">
        <v>35</v>
      </c>
      <c r="RMR51" s="342" t="s">
        <v>35</v>
      </c>
      <c r="RMS51" s="342" t="s">
        <v>35</v>
      </c>
      <c r="RMT51" s="342" t="s">
        <v>35</v>
      </c>
      <c r="RMU51" s="342" t="s">
        <v>35</v>
      </c>
      <c r="RMV51" s="342" t="s">
        <v>35</v>
      </c>
      <c r="RMW51" s="342" t="s">
        <v>35</v>
      </c>
      <c r="RMX51" s="342" t="s">
        <v>35</v>
      </c>
      <c r="RMY51" s="342" t="s">
        <v>35</v>
      </c>
      <c r="RMZ51" s="342" t="s">
        <v>35</v>
      </c>
      <c r="RNA51" s="342" t="s">
        <v>35</v>
      </c>
      <c r="RNB51" s="342" t="s">
        <v>35</v>
      </c>
      <c r="RNC51" s="342" t="s">
        <v>35</v>
      </c>
      <c r="RND51" s="342" t="s">
        <v>35</v>
      </c>
      <c r="RNE51" s="342" t="s">
        <v>35</v>
      </c>
      <c r="RNF51" s="342" t="s">
        <v>35</v>
      </c>
      <c r="RNG51" s="342" t="s">
        <v>35</v>
      </c>
      <c r="RNH51" s="342" t="s">
        <v>35</v>
      </c>
      <c r="RNI51" s="342" t="s">
        <v>35</v>
      </c>
      <c r="RNJ51" s="342" t="s">
        <v>35</v>
      </c>
      <c r="RNK51" s="342" t="s">
        <v>35</v>
      </c>
      <c r="RNL51" s="342" t="s">
        <v>35</v>
      </c>
      <c r="RNM51" s="342" t="s">
        <v>35</v>
      </c>
      <c r="RNN51" s="342" t="s">
        <v>35</v>
      </c>
      <c r="RNO51" s="342" t="s">
        <v>35</v>
      </c>
      <c r="RNP51" s="342" t="s">
        <v>35</v>
      </c>
      <c r="RNQ51" s="342" t="s">
        <v>35</v>
      </c>
      <c r="RNR51" s="342" t="s">
        <v>35</v>
      </c>
      <c r="RNS51" s="342" t="s">
        <v>35</v>
      </c>
      <c r="RNT51" s="342" t="s">
        <v>35</v>
      </c>
      <c r="RNU51" s="342" t="s">
        <v>35</v>
      </c>
      <c r="RNV51" s="342" t="s">
        <v>35</v>
      </c>
      <c r="RNW51" s="342" t="s">
        <v>35</v>
      </c>
      <c r="RNX51" s="342" t="s">
        <v>35</v>
      </c>
      <c r="RNY51" s="342" t="s">
        <v>35</v>
      </c>
      <c r="RNZ51" s="342" t="s">
        <v>35</v>
      </c>
      <c r="ROA51" s="342" t="s">
        <v>35</v>
      </c>
      <c r="ROB51" s="342" t="s">
        <v>35</v>
      </c>
      <c r="ROC51" s="342" t="s">
        <v>35</v>
      </c>
      <c r="ROD51" s="342" t="s">
        <v>35</v>
      </c>
      <c r="ROE51" s="342" t="s">
        <v>35</v>
      </c>
      <c r="ROF51" s="342" t="s">
        <v>35</v>
      </c>
      <c r="ROG51" s="342" t="s">
        <v>35</v>
      </c>
      <c r="ROH51" s="342" t="s">
        <v>35</v>
      </c>
      <c r="ROI51" s="342" t="s">
        <v>35</v>
      </c>
      <c r="ROJ51" s="342" t="s">
        <v>35</v>
      </c>
      <c r="ROK51" s="342" t="s">
        <v>35</v>
      </c>
      <c r="ROL51" s="342" t="s">
        <v>35</v>
      </c>
      <c r="ROM51" s="342" t="s">
        <v>35</v>
      </c>
      <c r="RON51" s="342" t="s">
        <v>35</v>
      </c>
      <c r="ROO51" s="342" t="s">
        <v>35</v>
      </c>
      <c r="ROP51" s="342" t="s">
        <v>35</v>
      </c>
      <c r="ROQ51" s="342" t="s">
        <v>35</v>
      </c>
      <c r="ROR51" s="342" t="s">
        <v>35</v>
      </c>
      <c r="ROS51" s="342" t="s">
        <v>35</v>
      </c>
      <c r="ROT51" s="342" t="s">
        <v>35</v>
      </c>
      <c r="ROU51" s="342" t="s">
        <v>35</v>
      </c>
      <c r="ROV51" s="342" t="s">
        <v>35</v>
      </c>
      <c r="ROW51" s="342" t="s">
        <v>35</v>
      </c>
      <c r="ROX51" s="342" t="s">
        <v>35</v>
      </c>
      <c r="ROY51" s="342" t="s">
        <v>35</v>
      </c>
      <c r="ROZ51" s="342" t="s">
        <v>35</v>
      </c>
      <c r="RPA51" s="342" t="s">
        <v>35</v>
      </c>
      <c r="RPB51" s="342" t="s">
        <v>35</v>
      </c>
      <c r="RPC51" s="342" t="s">
        <v>35</v>
      </c>
      <c r="RPD51" s="342" t="s">
        <v>35</v>
      </c>
      <c r="RPE51" s="342" t="s">
        <v>35</v>
      </c>
      <c r="RPF51" s="342" t="s">
        <v>35</v>
      </c>
      <c r="RPG51" s="342" t="s">
        <v>35</v>
      </c>
      <c r="RPH51" s="342" t="s">
        <v>35</v>
      </c>
      <c r="RPI51" s="342" t="s">
        <v>35</v>
      </c>
      <c r="RPJ51" s="342" t="s">
        <v>35</v>
      </c>
      <c r="RPK51" s="342" t="s">
        <v>35</v>
      </c>
      <c r="RPL51" s="342" t="s">
        <v>35</v>
      </c>
      <c r="RPM51" s="342" t="s">
        <v>35</v>
      </c>
      <c r="RPN51" s="342" t="s">
        <v>35</v>
      </c>
      <c r="RPO51" s="342" t="s">
        <v>35</v>
      </c>
      <c r="RPP51" s="342" t="s">
        <v>35</v>
      </c>
      <c r="RPQ51" s="342" t="s">
        <v>35</v>
      </c>
      <c r="RPR51" s="342" t="s">
        <v>35</v>
      </c>
      <c r="RPS51" s="342" t="s">
        <v>35</v>
      </c>
      <c r="RPT51" s="342" t="s">
        <v>35</v>
      </c>
      <c r="RPU51" s="342" t="s">
        <v>35</v>
      </c>
      <c r="RPV51" s="342" t="s">
        <v>35</v>
      </c>
      <c r="RPW51" s="342" t="s">
        <v>35</v>
      </c>
      <c r="RPX51" s="342" t="s">
        <v>35</v>
      </c>
      <c r="RPY51" s="342" t="s">
        <v>35</v>
      </c>
      <c r="RPZ51" s="342" t="s">
        <v>35</v>
      </c>
      <c r="RQA51" s="342" t="s">
        <v>35</v>
      </c>
      <c r="RQB51" s="342" t="s">
        <v>35</v>
      </c>
      <c r="RQC51" s="342" t="s">
        <v>35</v>
      </c>
      <c r="RQD51" s="342" t="s">
        <v>35</v>
      </c>
      <c r="RQE51" s="342" t="s">
        <v>35</v>
      </c>
      <c r="RQF51" s="342" t="s">
        <v>35</v>
      </c>
      <c r="RQG51" s="342" t="s">
        <v>35</v>
      </c>
      <c r="RQH51" s="342" t="s">
        <v>35</v>
      </c>
      <c r="RQI51" s="342" t="s">
        <v>35</v>
      </c>
      <c r="RQJ51" s="342" t="s">
        <v>35</v>
      </c>
      <c r="RQK51" s="342" t="s">
        <v>35</v>
      </c>
      <c r="RQL51" s="342" t="s">
        <v>35</v>
      </c>
      <c r="RQM51" s="342" t="s">
        <v>35</v>
      </c>
      <c r="RQN51" s="342" t="s">
        <v>35</v>
      </c>
      <c r="RQO51" s="342" t="s">
        <v>35</v>
      </c>
      <c r="RQP51" s="342" t="s">
        <v>35</v>
      </c>
      <c r="RQQ51" s="342" t="s">
        <v>35</v>
      </c>
      <c r="RQR51" s="342" t="s">
        <v>35</v>
      </c>
      <c r="RQS51" s="342" t="s">
        <v>35</v>
      </c>
      <c r="RQT51" s="342" t="s">
        <v>35</v>
      </c>
      <c r="RQU51" s="342" t="s">
        <v>35</v>
      </c>
      <c r="RQV51" s="342" t="s">
        <v>35</v>
      </c>
      <c r="RQW51" s="342" t="s">
        <v>35</v>
      </c>
      <c r="RQX51" s="342" t="s">
        <v>35</v>
      </c>
      <c r="RQY51" s="342" t="s">
        <v>35</v>
      </c>
      <c r="RQZ51" s="342" t="s">
        <v>35</v>
      </c>
      <c r="RRA51" s="342" t="s">
        <v>35</v>
      </c>
      <c r="RRB51" s="342" t="s">
        <v>35</v>
      </c>
      <c r="RRC51" s="342" t="s">
        <v>35</v>
      </c>
      <c r="RRD51" s="342" t="s">
        <v>35</v>
      </c>
      <c r="RRE51" s="342" t="s">
        <v>35</v>
      </c>
      <c r="RRF51" s="342" t="s">
        <v>35</v>
      </c>
      <c r="RRG51" s="342" t="s">
        <v>35</v>
      </c>
      <c r="RRH51" s="342" t="s">
        <v>35</v>
      </c>
      <c r="RRI51" s="342" t="s">
        <v>35</v>
      </c>
      <c r="RRJ51" s="342" t="s">
        <v>35</v>
      </c>
      <c r="RRK51" s="342" t="s">
        <v>35</v>
      </c>
      <c r="RRL51" s="342" t="s">
        <v>35</v>
      </c>
      <c r="RRM51" s="342" t="s">
        <v>35</v>
      </c>
      <c r="RRN51" s="342" t="s">
        <v>35</v>
      </c>
      <c r="RRO51" s="342" t="s">
        <v>35</v>
      </c>
      <c r="RRP51" s="342" t="s">
        <v>35</v>
      </c>
      <c r="RRQ51" s="342" t="s">
        <v>35</v>
      </c>
      <c r="RRR51" s="342" t="s">
        <v>35</v>
      </c>
      <c r="RRS51" s="342" t="s">
        <v>35</v>
      </c>
      <c r="RRT51" s="342" t="s">
        <v>35</v>
      </c>
      <c r="RRU51" s="342" t="s">
        <v>35</v>
      </c>
      <c r="RRV51" s="342" t="s">
        <v>35</v>
      </c>
      <c r="RRW51" s="342" t="s">
        <v>35</v>
      </c>
      <c r="RRX51" s="342" t="s">
        <v>35</v>
      </c>
      <c r="RRY51" s="342" t="s">
        <v>35</v>
      </c>
      <c r="RRZ51" s="342" t="s">
        <v>35</v>
      </c>
      <c r="RSA51" s="342" t="s">
        <v>35</v>
      </c>
      <c r="RSB51" s="342" t="s">
        <v>35</v>
      </c>
      <c r="RSC51" s="342" t="s">
        <v>35</v>
      </c>
      <c r="RSD51" s="342" t="s">
        <v>35</v>
      </c>
      <c r="RSE51" s="342" t="s">
        <v>35</v>
      </c>
      <c r="RSF51" s="342" t="s">
        <v>35</v>
      </c>
      <c r="RSG51" s="342" t="s">
        <v>35</v>
      </c>
      <c r="RSH51" s="342" t="s">
        <v>35</v>
      </c>
      <c r="RSI51" s="342" t="s">
        <v>35</v>
      </c>
      <c r="RSJ51" s="342" t="s">
        <v>35</v>
      </c>
      <c r="RSK51" s="342" t="s">
        <v>35</v>
      </c>
      <c r="RSL51" s="342" t="s">
        <v>35</v>
      </c>
      <c r="RSM51" s="342" t="s">
        <v>35</v>
      </c>
      <c r="RSN51" s="342" t="s">
        <v>35</v>
      </c>
      <c r="RSO51" s="342" t="s">
        <v>35</v>
      </c>
      <c r="RSP51" s="342" t="s">
        <v>35</v>
      </c>
      <c r="RSQ51" s="342" t="s">
        <v>35</v>
      </c>
      <c r="RSR51" s="342" t="s">
        <v>35</v>
      </c>
      <c r="RSS51" s="342" t="s">
        <v>35</v>
      </c>
      <c r="RST51" s="342" t="s">
        <v>35</v>
      </c>
      <c r="RSU51" s="342" t="s">
        <v>35</v>
      </c>
      <c r="RSV51" s="342" t="s">
        <v>35</v>
      </c>
      <c r="RSW51" s="342" t="s">
        <v>35</v>
      </c>
      <c r="RSX51" s="342" t="s">
        <v>35</v>
      </c>
      <c r="RSY51" s="342" t="s">
        <v>35</v>
      </c>
      <c r="RSZ51" s="342" t="s">
        <v>35</v>
      </c>
      <c r="RTA51" s="342" t="s">
        <v>35</v>
      </c>
      <c r="RTB51" s="342" t="s">
        <v>35</v>
      </c>
      <c r="RTC51" s="342" t="s">
        <v>35</v>
      </c>
      <c r="RTD51" s="342" t="s">
        <v>35</v>
      </c>
      <c r="RTE51" s="342" t="s">
        <v>35</v>
      </c>
      <c r="RTF51" s="342" t="s">
        <v>35</v>
      </c>
      <c r="RTG51" s="342" t="s">
        <v>35</v>
      </c>
      <c r="RTH51" s="342" t="s">
        <v>35</v>
      </c>
      <c r="RTI51" s="342" t="s">
        <v>35</v>
      </c>
      <c r="RTJ51" s="342" t="s">
        <v>35</v>
      </c>
      <c r="RTK51" s="342" t="s">
        <v>35</v>
      </c>
      <c r="RTL51" s="342" t="s">
        <v>35</v>
      </c>
      <c r="RTM51" s="342" t="s">
        <v>35</v>
      </c>
      <c r="RTN51" s="342" t="s">
        <v>35</v>
      </c>
      <c r="RTO51" s="342" t="s">
        <v>35</v>
      </c>
      <c r="RTP51" s="342" t="s">
        <v>35</v>
      </c>
      <c r="RTQ51" s="342" t="s">
        <v>35</v>
      </c>
      <c r="RTR51" s="342" t="s">
        <v>35</v>
      </c>
      <c r="RTS51" s="342" t="s">
        <v>35</v>
      </c>
      <c r="RTT51" s="342" t="s">
        <v>35</v>
      </c>
      <c r="RTU51" s="342" t="s">
        <v>35</v>
      </c>
      <c r="RTV51" s="342" t="s">
        <v>35</v>
      </c>
      <c r="RTW51" s="342" t="s">
        <v>35</v>
      </c>
      <c r="RTX51" s="342" t="s">
        <v>35</v>
      </c>
      <c r="RTY51" s="342" t="s">
        <v>35</v>
      </c>
      <c r="RTZ51" s="342" t="s">
        <v>35</v>
      </c>
      <c r="RUA51" s="342" t="s">
        <v>35</v>
      </c>
      <c r="RUB51" s="342" t="s">
        <v>35</v>
      </c>
      <c r="RUC51" s="342" t="s">
        <v>35</v>
      </c>
      <c r="RUD51" s="342" t="s">
        <v>35</v>
      </c>
      <c r="RUE51" s="342" t="s">
        <v>35</v>
      </c>
      <c r="RUF51" s="342" t="s">
        <v>35</v>
      </c>
      <c r="RUG51" s="342" t="s">
        <v>35</v>
      </c>
      <c r="RUH51" s="342" t="s">
        <v>35</v>
      </c>
      <c r="RUI51" s="342" t="s">
        <v>35</v>
      </c>
      <c r="RUJ51" s="342" t="s">
        <v>35</v>
      </c>
      <c r="RUK51" s="342" t="s">
        <v>35</v>
      </c>
      <c r="RUL51" s="342" t="s">
        <v>35</v>
      </c>
      <c r="RUM51" s="342" t="s">
        <v>35</v>
      </c>
      <c r="RUN51" s="342" t="s">
        <v>35</v>
      </c>
      <c r="RUO51" s="342" t="s">
        <v>35</v>
      </c>
      <c r="RUP51" s="342" t="s">
        <v>35</v>
      </c>
      <c r="RUQ51" s="342" t="s">
        <v>35</v>
      </c>
      <c r="RUR51" s="342" t="s">
        <v>35</v>
      </c>
      <c r="RUS51" s="342" t="s">
        <v>35</v>
      </c>
      <c r="RUT51" s="342" t="s">
        <v>35</v>
      </c>
      <c r="RUU51" s="342" t="s">
        <v>35</v>
      </c>
      <c r="RUV51" s="342" t="s">
        <v>35</v>
      </c>
      <c r="RUW51" s="342" t="s">
        <v>35</v>
      </c>
      <c r="RUX51" s="342" t="s">
        <v>35</v>
      </c>
      <c r="RUY51" s="342" t="s">
        <v>35</v>
      </c>
      <c r="RUZ51" s="342" t="s">
        <v>35</v>
      </c>
      <c r="RVA51" s="342" t="s">
        <v>35</v>
      </c>
      <c r="RVB51" s="342" t="s">
        <v>35</v>
      </c>
      <c r="RVC51" s="342" t="s">
        <v>35</v>
      </c>
      <c r="RVD51" s="342" t="s">
        <v>35</v>
      </c>
      <c r="RVE51" s="342" t="s">
        <v>35</v>
      </c>
      <c r="RVF51" s="342" t="s">
        <v>35</v>
      </c>
      <c r="RVG51" s="342" t="s">
        <v>35</v>
      </c>
      <c r="RVH51" s="342" t="s">
        <v>35</v>
      </c>
      <c r="RVI51" s="342" t="s">
        <v>35</v>
      </c>
      <c r="RVJ51" s="342" t="s">
        <v>35</v>
      </c>
      <c r="RVK51" s="342" t="s">
        <v>35</v>
      </c>
      <c r="RVL51" s="342" t="s">
        <v>35</v>
      </c>
      <c r="RVM51" s="342" t="s">
        <v>35</v>
      </c>
      <c r="RVN51" s="342" t="s">
        <v>35</v>
      </c>
      <c r="RVO51" s="342" t="s">
        <v>35</v>
      </c>
      <c r="RVP51" s="342" t="s">
        <v>35</v>
      </c>
      <c r="RVQ51" s="342" t="s">
        <v>35</v>
      </c>
      <c r="RVR51" s="342" t="s">
        <v>35</v>
      </c>
      <c r="RVS51" s="342" t="s">
        <v>35</v>
      </c>
      <c r="RVT51" s="342" t="s">
        <v>35</v>
      </c>
      <c r="RVU51" s="342" t="s">
        <v>35</v>
      </c>
      <c r="RVV51" s="342" t="s">
        <v>35</v>
      </c>
      <c r="RVW51" s="342" t="s">
        <v>35</v>
      </c>
      <c r="RVX51" s="342" t="s">
        <v>35</v>
      </c>
      <c r="RVY51" s="342" t="s">
        <v>35</v>
      </c>
      <c r="RVZ51" s="342" t="s">
        <v>35</v>
      </c>
      <c r="RWA51" s="342" t="s">
        <v>35</v>
      </c>
      <c r="RWB51" s="342" t="s">
        <v>35</v>
      </c>
      <c r="RWC51" s="342" t="s">
        <v>35</v>
      </c>
      <c r="RWD51" s="342" t="s">
        <v>35</v>
      </c>
      <c r="RWE51" s="342" t="s">
        <v>35</v>
      </c>
      <c r="RWF51" s="342" t="s">
        <v>35</v>
      </c>
      <c r="RWG51" s="342" t="s">
        <v>35</v>
      </c>
      <c r="RWH51" s="342" t="s">
        <v>35</v>
      </c>
      <c r="RWI51" s="342" t="s">
        <v>35</v>
      </c>
      <c r="RWJ51" s="342" t="s">
        <v>35</v>
      </c>
      <c r="RWK51" s="342" t="s">
        <v>35</v>
      </c>
      <c r="RWL51" s="342" t="s">
        <v>35</v>
      </c>
      <c r="RWM51" s="342" t="s">
        <v>35</v>
      </c>
      <c r="RWN51" s="342" t="s">
        <v>35</v>
      </c>
      <c r="RWO51" s="342" t="s">
        <v>35</v>
      </c>
      <c r="RWP51" s="342" t="s">
        <v>35</v>
      </c>
      <c r="RWQ51" s="342" t="s">
        <v>35</v>
      </c>
      <c r="RWR51" s="342" t="s">
        <v>35</v>
      </c>
      <c r="RWS51" s="342" t="s">
        <v>35</v>
      </c>
      <c r="RWT51" s="342" t="s">
        <v>35</v>
      </c>
      <c r="RWU51" s="342" t="s">
        <v>35</v>
      </c>
      <c r="RWV51" s="342" t="s">
        <v>35</v>
      </c>
      <c r="RWW51" s="342" t="s">
        <v>35</v>
      </c>
      <c r="RWX51" s="342" t="s">
        <v>35</v>
      </c>
      <c r="RWY51" s="342" t="s">
        <v>35</v>
      </c>
      <c r="RWZ51" s="342" t="s">
        <v>35</v>
      </c>
      <c r="RXA51" s="342" t="s">
        <v>35</v>
      </c>
      <c r="RXB51" s="342" t="s">
        <v>35</v>
      </c>
      <c r="RXC51" s="342" t="s">
        <v>35</v>
      </c>
      <c r="RXD51" s="342" t="s">
        <v>35</v>
      </c>
      <c r="RXE51" s="342" t="s">
        <v>35</v>
      </c>
      <c r="RXF51" s="342" t="s">
        <v>35</v>
      </c>
      <c r="RXG51" s="342" t="s">
        <v>35</v>
      </c>
      <c r="RXH51" s="342" t="s">
        <v>35</v>
      </c>
      <c r="RXI51" s="342" t="s">
        <v>35</v>
      </c>
      <c r="RXJ51" s="342" t="s">
        <v>35</v>
      </c>
      <c r="RXK51" s="342" t="s">
        <v>35</v>
      </c>
      <c r="RXL51" s="342" t="s">
        <v>35</v>
      </c>
      <c r="RXM51" s="342" t="s">
        <v>35</v>
      </c>
      <c r="RXN51" s="342" t="s">
        <v>35</v>
      </c>
      <c r="RXO51" s="342" t="s">
        <v>35</v>
      </c>
      <c r="RXP51" s="342" t="s">
        <v>35</v>
      </c>
      <c r="RXQ51" s="342" t="s">
        <v>35</v>
      </c>
      <c r="RXR51" s="342" t="s">
        <v>35</v>
      </c>
      <c r="RXS51" s="342" t="s">
        <v>35</v>
      </c>
      <c r="RXT51" s="342" t="s">
        <v>35</v>
      </c>
      <c r="RXU51" s="342" t="s">
        <v>35</v>
      </c>
      <c r="RXV51" s="342" t="s">
        <v>35</v>
      </c>
      <c r="RXW51" s="342" t="s">
        <v>35</v>
      </c>
      <c r="RXX51" s="342" t="s">
        <v>35</v>
      </c>
      <c r="RXY51" s="342" t="s">
        <v>35</v>
      </c>
      <c r="RXZ51" s="342" t="s">
        <v>35</v>
      </c>
      <c r="RYA51" s="342" t="s">
        <v>35</v>
      </c>
      <c r="RYB51" s="342" t="s">
        <v>35</v>
      </c>
      <c r="RYC51" s="342" t="s">
        <v>35</v>
      </c>
      <c r="RYD51" s="342" t="s">
        <v>35</v>
      </c>
      <c r="RYE51" s="342" t="s">
        <v>35</v>
      </c>
      <c r="RYF51" s="342" t="s">
        <v>35</v>
      </c>
      <c r="RYG51" s="342" t="s">
        <v>35</v>
      </c>
      <c r="RYH51" s="342" t="s">
        <v>35</v>
      </c>
      <c r="RYI51" s="342" t="s">
        <v>35</v>
      </c>
      <c r="RYJ51" s="342" t="s">
        <v>35</v>
      </c>
      <c r="RYK51" s="342" t="s">
        <v>35</v>
      </c>
      <c r="RYL51" s="342" t="s">
        <v>35</v>
      </c>
      <c r="RYM51" s="342" t="s">
        <v>35</v>
      </c>
      <c r="RYN51" s="342" t="s">
        <v>35</v>
      </c>
      <c r="RYO51" s="342" t="s">
        <v>35</v>
      </c>
      <c r="RYP51" s="342" t="s">
        <v>35</v>
      </c>
      <c r="RYQ51" s="342" t="s">
        <v>35</v>
      </c>
      <c r="RYR51" s="342" t="s">
        <v>35</v>
      </c>
      <c r="RYS51" s="342" t="s">
        <v>35</v>
      </c>
      <c r="RYT51" s="342" t="s">
        <v>35</v>
      </c>
      <c r="RYU51" s="342" t="s">
        <v>35</v>
      </c>
      <c r="RYV51" s="342" t="s">
        <v>35</v>
      </c>
      <c r="RYW51" s="342" t="s">
        <v>35</v>
      </c>
      <c r="RYX51" s="342" t="s">
        <v>35</v>
      </c>
      <c r="RYY51" s="342" t="s">
        <v>35</v>
      </c>
      <c r="RYZ51" s="342" t="s">
        <v>35</v>
      </c>
      <c r="RZA51" s="342" t="s">
        <v>35</v>
      </c>
      <c r="RZB51" s="342" t="s">
        <v>35</v>
      </c>
      <c r="RZC51" s="342" t="s">
        <v>35</v>
      </c>
      <c r="RZD51" s="342" t="s">
        <v>35</v>
      </c>
      <c r="RZE51" s="342" t="s">
        <v>35</v>
      </c>
      <c r="RZF51" s="342" t="s">
        <v>35</v>
      </c>
      <c r="RZG51" s="342" t="s">
        <v>35</v>
      </c>
      <c r="RZH51" s="342" t="s">
        <v>35</v>
      </c>
      <c r="RZI51" s="342" t="s">
        <v>35</v>
      </c>
      <c r="RZJ51" s="342" t="s">
        <v>35</v>
      </c>
      <c r="RZK51" s="342" t="s">
        <v>35</v>
      </c>
      <c r="RZL51" s="342" t="s">
        <v>35</v>
      </c>
      <c r="RZM51" s="342" t="s">
        <v>35</v>
      </c>
      <c r="RZN51" s="342" t="s">
        <v>35</v>
      </c>
      <c r="RZO51" s="342" t="s">
        <v>35</v>
      </c>
      <c r="RZP51" s="342" t="s">
        <v>35</v>
      </c>
      <c r="RZQ51" s="342" t="s">
        <v>35</v>
      </c>
      <c r="RZR51" s="342" t="s">
        <v>35</v>
      </c>
      <c r="RZS51" s="342" t="s">
        <v>35</v>
      </c>
      <c r="RZT51" s="342" t="s">
        <v>35</v>
      </c>
      <c r="RZU51" s="342" t="s">
        <v>35</v>
      </c>
      <c r="RZV51" s="342" t="s">
        <v>35</v>
      </c>
      <c r="RZW51" s="342" t="s">
        <v>35</v>
      </c>
      <c r="RZX51" s="342" t="s">
        <v>35</v>
      </c>
      <c r="RZY51" s="342" t="s">
        <v>35</v>
      </c>
      <c r="RZZ51" s="342" t="s">
        <v>35</v>
      </c>
      <c r="SAA51" s="342" t="s">
        <v>35</v>
      </c>
      <c r="SAB51" s="342" t="s">
        <v>35</v>
      </c>
      <c r="SAC51" s="342" t="s">
        <v>35</v>
      </c>
      <c r="SAD51" s="342" t="s">
        <v>35</v>
      </c>
      <c r="SAE51" s="342" t="s">
        <v>35</v>
      </c>
      <c r="SAF51" s="342" t="s">
        <v>35</v>
      </c>
      <c r="SAG51" s="342" t="s">
        <v>35</v>
      </c>
      <c r="SAH51" s="342" t="s">
        <v>35</v>
      </c>
      <c r="SAI51" s="342" t="s">
        <v>35</v>
      </c>
      <c r="SAJ51" s="342" t="s">
        <v>35</v>
      </c>
      <c r="SAK51" s="342" t="s">
        <v>35</v>
      </c>
      <c r="SAL51" s="342" t="s">
        <v>35</v>
      </c>
      <c r="SAM51" s="342" t="s">
        <v>35</v>
      </c>
      <c r="SAN51" s="342" t="s">
        <v>35</v>
      </c>
      <c r="SAO51" s="342" t="s">
        <v>35</v>
      </c>
      <c r="SAP51" s="342" t="s">
        <v>35</v>
      </c>
      <c r="SAQ51" s="342" t="s">
        <v>35</v>
      </c>
      <c r="SAR51" s="342" t="s">
        <v>35</v>
      </c>
      <c r="SAS51" s="342" t="s">
        <v>35</v>
      </c>
      <c r="SAT51" s="342" t="s">
        <v>35</v>
      </c>
      <c r="SAU51" s="342" t="s">
        <v>35</v>
      </c>
      <c r="SAV51" s="342" t="s">
        <v>35</v>
      </c>
      <c r="SAW51" s="342" t="s">
        <v>35</v>
      </c>
      <c r="SAX51" s="342" t="s">
        <v>35</v>
      </c>
      <c r="SAY51" s="342" t="s">
        <v>35</v>
      </c>
      <c r="SAZ51" s="342" t="s">
        <v>35</v>
      </c>
      <c r="SBA51" s="342" t="s">
        <v>35</v>
      </c>
      <c r="SBB51" s="342" t="s">
        <v>35</v>
      </c>
      <c r="SBC51" s="342" t="s">
        <v>35</v>
      </c>
      <c r="SBD51" s="342" t="s">
        <v>35</v>
      </c>
      <c r="SBE51" s="342" t="s">
        <v>35</v>
      </c>
      <c r="SBF51" s="342" t="s">
        <v>35</v>
      </c>
      <c r="SBG51" s="342" t="s">
        <v>35</v>
      </c>
      <c r="SBH51" s="342" t="s">
        <v>35</v>
      </c>
      <c r="SBI51" s="342" t="s">
        <v>35</v>
      </c>
      <c r="SBJ51" s="342" t="s">
        <v>35</v>
      </c>
      <c r="SBK51" s="342" t="s">
        <v>35</v>
      </c>
      <c r="SBL51" s="342" t="s">
        <v>35</v>
      </c>
      <c r="SBM51" s="342" t="s">
        <v>35</v>
      </c>
      <c r="SBN51" s="342" t="s">
        <v>35</v>
      </c>
      <c r="SBO51" s="342" t="s">
        <v>35</v>
      </c>
      <c r="SBP51" s="342" t="s">
        <v>35</v>
      </c>
      <c r="SBQ51" s="342" t="s">
        <v>35</v>
      </c>
      <c r="SBR51" s="342" t="s">
        <v>35</v>
      </c>
      <c r="SBS51" s="342" t="s">
        <v>35</v>
      </c>
      <c r="SBT51" s="342" t="s">
        <v>35</v>
      </c>
      <c r="SBU51" s="342" t="s">
        <v>35</v>
      </c>
      <c r="SBV51" s="342" t="s">
        <v>35</v>
      </c>
      <c r="SBW51" s="342" t="s">
        <v>35</v>
      </c>
      <c r="SBX51" s="342" t="s">
        <v>35</v>
      </c>
      <c r="SBY51" s="342" t="s">
        <v>35</v>
      </c>
      <c r="SBZ51" s="342" t="s">
        <v>35</v>
      </c>
      <c r="SCA51" s="342" t="s">
        <v>35</v>
      </c>
      <c r="SCB51" s="342" t="s">
        <v>35</v>
      </c>
      <c r="SCC51" s="342" t="s">
        <v>35</v>
      </c>
      <c r="SCD51" s="342" t="s">
        <v>35</v>
      </c>
      <c r="SCE51" s="342" t="s">
        <v>35</v>
      </c>
      <c r="SCF51" s="342" t="s">
        <v>35</v>
      </c>
      <c r="SCG51" s="342" t="s">
        <v>35</v>
      </c>
      <c r="SCH51" s="342" t="s">
        <v>35</v>
      </c>
      <c r="SCI51" s="342" t="s">
        <v>35</v>
      </c>
      <c r="SCJ51" s="342" t="s">
        <v>35</v>
      </c>
      <c r="SCK51" s="342" t="s">
        <v>35</v>
      </c>
      <c r="SCL51" s="342" t="s">
        <v>35</v>
      </c>
      <c r="SCM51" s="342" t="s">
        <v>35</v>
      </c>
      <c r="SCN51" s="342" t="s">
        <v>35</v>
      </c>
      <c r="SCO51" s="342" t="s">
        <v>35</v>
      </c>
      <c r="SCP51" s="342" t="s">
        <v>35</v>
      </c>
      <c r="SCQ51" s="342" t="s">
        <v>35</v>
      </c>
      <c r="SCR51" s="342" t="s">
        <v>35</v>
      </c>
      <c r="SCS51" s="342" t="s">
        <v>35</v>
      </c>
      <c r="SCT51" s="342" t="s">
        <v>35</v>
      </c>
      <c r="SCU51" s="342" t="s">
        <v>35</v>
      </c>
      <c r="SCV51" s="342" t="s">
        <v>35</v>
      </c>
      <c r="SCW51" s="342" t="s">
        <v>35</v>
      </c>
      <c r="SCX51" s="342" t="s">
        <v>35</v>
      </c>
      <c r="SCY51" s="342" t="s">
        <v>35</v>
      </c>
      <c r="SCZ51" s="342" t="s">
        <v>35</v>
      </c>
      <c r="SDA51" s="342" t="s">
        <v>35</v>
      </c>
      <c r="SDB51" s="342" t="s">
        <v>35</v>
      </c>
      <c r="SDC51" s="342" t="s">
        <v>35</v>
      </c>
      <c r="SDD51" s="342" t="s">
        <v>35</v>
      </c>
      <c r="SDE51" s="342" t="s">
        <v>35</v>
      </c>
      <c r="SDF51" s="342" t="s">
        <v>35</v>
      </c>
      <c r="SDG51" s="342" t="s">
        <v>35</v>
      </c>
      <c r="SDH51" s="342" t="s">
        <v>35</v>
      </c>
      <c r="SDI51" s="342" t="s">
        <v>35</v>
      </c>
      <c r="SDJ51" s="342" t="s">
        <v>35</v>
      </c>
      <c r="SDK51" s="342" t="s">
        <v>35</v>
      </c>
      <c r="SDL51" s="342" t="s">
        <v>35</v>
      </c>
      <c r="SDM51" s="342" t="s">
        <v>35</v>
      </c>
      <c r="SDN51" s="342" t="s">
        <v>35</v>
      </c>
      <c r="SDO51" s="342" t="s">
        <v>35</v>
      </c>
      <c r="SDP51" s="342" t="s">
        <v>35</v>
      </c>
      <c r="SDQ51" s="342" t="s">
        <v>35</v>
      </c>
      <c r="SDR51" s="342" t="s">
        <v>35</v>
      </c>
      <c r="SDS51" s="342" t="s">
        <v>35</v>
      </c>
      <c r="SDT51" s="342" t="s">
        <v>35</v>
      </c>
      <c r="SDU51" s="342" t="s">
        <v>35</v>
      </c>
      <c r="SDV51" s="342" t="s">
        <v>35</v>
      </c>
      <c r="SDW51" s="342" t="s">
        <v>35</v>
      </c>
      <c r="SDX51" s="342" t="s">
        <v>35</v>
      </c>
      <c r="SDY51" s="342" t="s">
        <v>35</v>
      </c>
      <c r="SDZ51" s="342" t="s">
        <v>35</v>
      </c>
      <c r="SEA51" s="342" t="s">
        <v>35</v>
      </c>
      <c r="SEB51" s="342" t="s">
        <v>35</v>
      </c>
      <c r="SEC51" s="342" t="s">
        <v>35</v>
      </c>
      <c r="SED51" s="342" t="s">
        <v>35</v>
      </c>
      <c r="SEE51" s="342" t="s">
        <v>35</v>
      </c>
      <c r="SEF51" s="342" t="s">
        <v>35</v>
      </c>
      <c r="SEG51" s="342" t="s">
        <v>35</v>
      </c>
      <c r="SEH51" s="342" t="s">
        <v>35</v>
      </c>
      <c r="SEI51" s="342" t="s">
        <v>35</v>
      </c>
      <c r="SEJ51" s="342" t="s">
        <v>35</v>
      </c>
      <c r="SEK51" s="342" t="s">
        <v>35</v>
      </c>
      <c r="SEL51" s="342" t="s">
        <v>35</v>
      </c>
      <c r="SEM51" s="342" t="s">
        <v>35</v>
      </c>
      <c r="SEN51" s="342" t="s">
        <v>35</v>
      </c>
      <c r="SEO51" s="342" t="s">
        <v>35</v>
      </c>
      <c r="SEP51" s="342" t="s">
        <v>35</v>
      </c>
      <c r="SEQ51" s="342" t="s">
        <v>35</v>
      </c>
      <c r="SER51" s="342" t="s">
        <v>35</v>
      </c>
      <c r="SES51" s="342" t="s">
        <v>35</v>
      </c>
      <c r="SET51" s="342" t="s">
        <v>35</v>
      </c>
      <c r="SEU51" s="342" t="s">
        <v>35</v>
      </c>
      <c r="SEV51" s="342" t="s">
        <v>35</v>
      </c>
      <c r="SEW51" s="342" t="s">
        <v>35</v>
      </c>
      <c r="SEX51" s="342" t="s">
        <v>35</v>
      </c>
      <c r="SEY51" s="342" t="s">
        <v>35</v>
      </c>
      <c r="SEZ51" s="342" t="s">
        <v>35</v>
      </c>
      <c r="SFA51" s="342" t="s">
        <v>35</v>
      </c>
      <c r="SFB51" s="342" t="s">
        <v>35</v>
      </c>
      <c r="SFC51" s="342" t="s">
        <v>35</v>
      </c>
      <c r="SFD51" s="342" t="s">
        <v>35</v>
      </c>
      <c r="SFE51" s="342" t="s">
        <v>35</v>
      </c>
      <c r="SFF51" s="342" t="s">
        <v>35</v>
      </c>
      <c r="SFG51" s="342" t="s">
        <v>35</v>
      </c>
      <c r="SFH51" s="342" t="s">
        <v>35</v>
      </c>
      <c r="SFI51" s="342" t="s">
        <v>35</v>
      </c>
      <c r="SFJ51" s="342" t="s">
        <v>35</v>
      </c>
      <c r="SFK51" s="342" t="s">
        <v>35</v>
      </c>
      <c r="SFL51" s="342" t="s">
        <v>35</v>
      </c>
      <c r="SFM51" s="342" t="s">
        <v>35</v>
      </c>
      <c r="SFN51" s="342" t="s">
        <v>35</v>
      </c>
      <c r="SFO51" s="342" t="s">
        <v>35</v>
      </c>
      <c r="SFP51" s="342" t="s">
        <v>35</v>
      </c>
      <c r="SFQ51" s="342" t="s">
        <v>35</v>
      </c>
      <c r="SFR51" s="342" t="s">
        <v>35</v>
      </c>
      <c r="SFS51" s="342" t="s">
        <v>35</v>
      </c>
      <c r="SFT51" s="342" t="s">
        <v>35</v>
      </c>
      <c r="SFU51" s="342" t="s">
        <v>35</v>
      </c>
      <c r="SFV51" s="342" t="s">
        <v>35</v>
      </c>
      <c r="SFW51" s="342" t="s">
        <v>35</v>
      </c>
      <c r="SFX51" s="342" t="s">
        <v>35</v>
      </c>
      <c r="SFY51" s="342" t="s">
        <v>35</v>
      </c>
      <c r="SFZ51" s="342" t="s">
        <v>35</v>
      </c>
      <c r="SGA51" s="342" t="s">
        <v>35</v>
      </c>
      <c r="SGB51" s="342" t="s">
        <v>35</v>
      </c>
      <c r="SGC51" s="342" t="s">
        <v>35</v>
      </c>
      <c r="SGD51" s="342" t="s">
        <v>35</v>
      </c>
      <c r="SGE51" s="342" t="s">
        <v>35</v>
      </c>
      <c r="SGF51" s="342" t="s">
        <v>35</v>
      </c>
      <c r="SGG51" s="342" t="s">
        <v>35</v>
      </c>
      <c r="SGH51" s="342" t="s">
        <v>35</v>
      </c>
      <c r="SGI51" s="342" t="s">
        <v>35</v>
      </c>
      <c r="SGJ51" s="342" t="s">
        <v>35</v>
      </c>
      <c r="SGK51" s="342" t="s">
        <v>35</v>
      </c>
      <c r="SGL51" s="342" t="s">
        <v>35</v>
      </c>
      <c r="SGM51" s="342" t="s">
        <v>35</v>
      </c>
      <c r="SGN51" s="342" t="s">
        <v>35</v>
      </c>
      <c r="SGO51" s="342" t="s">
        <v>35</v>
      </c>
      <c r="SGP51" s="342" t="s">
        <v>35</v>
      </c>
      <c r="SGQ51" s="342" t="s">
        <v>35</v>
      </c>
      <c r="SGR51" s="342" t="s">
        <v>35</v>
      </c>
      <c r="SGS51" s="342" t="s">
        <v>35</v>
      </c>
      <c r="SGT51" s="342" t="s">
        <v>35</v>
      </c>
      <c r="SGU51" s="342" t="s">
        <v>35</v>
      </c>
      <c r="SGV51" s="342" t="s">
        <v>35</v>
      </c>
      <c r="SGW51" s="342" t="s">
        <v>35</v>
      </c>
      <c r="SGX51" s="342" t="s">
        <v>35</v>
      </c>
      <c r="SGY51" s="342" t="s">
        <v>35</v>
      </c>
      <c r="SGZ51" s="342" t="s">
        <v>35</v>
      </c>
      <c r="SHA51" s="342" t="s">
        <v>35</v>
      </c>
      <c r="SHB51" s="342" t="s">
        <v>35</v>
      </c>
      <c r="SHC51" s="342" t="s">
        <v>35</v>
      </c>
      <c r="SHD51" s="342" t="s">
        <v>35</v>
      </c>
      <c r="SHE51" s="342" t="s">
        <v>35</v>
      </c>
      <c r="SHF51" s="342" t="s">
        <v>35</v>
      </c>
      <c r="SHG51" s="342" t="s">
        <v>35</v>
      </c>
      <c r="SHH51" s="342" t="s">
        <v>35</v>
      </c>
      <c r="SHI51" s="342" t="s">
        <v>35</v>
      </c>
      <c r="SHJ51" s="342" t="s">
        <v>35</v>
      </c>
      <c r="SHK51" s="342" t="s">
        <v>35</v>
      </c>
      <c r="SHL51" s="342" t="s">
        <v>35</v>
      </c>
      <c r="SHM51" s="342" t="s">
        <v>35</v>
      </c>
      <c r="SHN51" s="342" t="s">
        <v>35</v>
      </c>
      <c r="SHO51" s="342" t="s">
        <v>35</v>
      </c>
      <c r="SHP51" s="342" t="s">
        <v>35</v>
      </c>
      <c r="SHQ51" s="342" t="s">
        <v>35</v>
      </c>
      <c r="SHR51" s="342" t="s">
        <v>35</v>
      </c>
      <c r="SHS51" s="342" t="s">
        <v>35</v>
      </c>
      <c r="SHT51" s="342" t="s">
        <v>35</v>
      </c>
      <c r="SHU51" s="342" t="s">
        <v>35</v>
      </c>
      <c r="SHV51" s="342" t="s">
        <v>35</v>
      </c>
      <c r="SHW51" s="342" t="s">
        <v>35</v>
      </c>
      <c r="SHX51" s="342" t="s">
        <v>35</v>
      </c>
      <c r="SHY51" s="342" t="s">
        <v>35</v>
      </c>
      <c r="SHZ51" s="342" t="s">
        <v>35</v>
      </c>
      <c r="SIA51" s="342" t="s">
        <v>35</v>
      </c>
      <c r="SIB51" s="342" t="s">
        <v>35</v>
      </c>
      <c r="SIC51" s="342" t="s">
        <v>35</v>
      </c>
      <c r="SID51" s="342" t="s">
        <v>35</v>
      </c>
      <c r="SIE51" s="342" t="s">
        <v>35</v>
      </c>
      <c r="SIF51" s="342" t="s">
        <v>35</v>
      </c>
      <c r="SIG51" s="342" t="s">
        <v>35</v>
      </c>
      <c r="SIH51" s="342" t="s">
        <v>35</v>
      </c>
      <c r="SII51" s="342" t="s">
        <v>35</v>
      </c>
      <c r="SIJ51" s="342" t="s">
        <v>35</v>
      </c>
      <c r="SIK51" s="342" t="s">
        <v>35</v>
      </c>
      <c r="SIL51" s="342" t="s">
        <v>35</v>
      </c>
      <c r="SIM51" s="342" t="s">
        <v>35</v>
      </c>
      <c r="SIN51" s="342" t="s">
        <v>35</v>
      </c>
      <c r="SIO51" s="342" t="s">
        <v>35</v>
      </c>
      <c r="SIP51" s="342" t="s">
        <v>35</v>
      </c>
      <c r="SIQ51" s="342" t="s">
        <v>35</v>
      </c>
      <c r="SIR51" s="342" t="s">
        <v>35</v>
      </c>
      <c r="SIS51" s="342" t="s">
        <v>35</v>
      </c>
      <c r="SIT51" s="342" t="s">
        <v>35</v>
      </c>
      <c r="SIU51" s="342" t="s">
        <v>35</v>
      </c>
      <c r="SIV51" s="342" t="s">
        <v>35</v>
      </c>
      <c r="SIW51" s="342" t="s">
        <v>35</v>
      </c>
      <c r="SIX51" s="342" t="s">
        <v>35</v>
      </c>
      <c r="SIY51" s="342" t="s">
        <v>35</v>
      </c>
      <c r="SIZ51" s="342" t="s">
        <v>35</v>
      </c>
      <c r="SJA51" s="342" t="s">
        <v>35</v>
      </c>
      <c r="SJB51" s="342" t="s">
        <v>35</v>
      </c>
      <c r="SJC51" s="342" t="s">
        <v>35</v>
      </c>
      <c r="SJD51" s="342" t="s">
        <v>35</v>
      </c>
      <c r="SJE51" s="342" t="s">
        <v>35</v>
      </c>
      <c r="SJF51" s="342" t="s">
        <v>35</v>
      </c>
      <c r="SJG51" s="342" t="s">
        <v>35</v>
      </c>
      <c r="SJH51" s="342" t="s">
        <v>35</v>
      </c>
      <c r="SJI51" s="342" t="s">
        <v>35</v>
      </c>
      <c r="SJJ51" s="342" t="s">
        <v>35</v>
      </c>
      <c r="SJK51" s="342" t="s">
        <v>35</v>
      </c>
      <c r="SJL51" s="342" t="s">
        <v>35</v>
      </c>
      <c r="SJM51" s="342" t="s">
        <v>35</v>
      </c>
      <c r="SJN51" s="342" t="s">
        <v>35</v>
      </c>
      <c r="SJO51" s="342" t="s">
        <v>35</v>
      </c>
      <c r="SJP51" s="342" t="s">
        <v>35</v>
      </c>
      <c r="SJQ51" s="342" t="s">
        <v>35</v>
      </c>
      <c r="SJR51" s="342" t="s">
        <v>35</v>
      </c>
      <c r="SJS51" s="342" t="s">
        <v>35</v>
      </c>
      <c r="SJT51" s="342" t="s">
        <v>35</v>
      </c>
      <c r="SJU51" s="342" t="s">
        <v>35</v>
      </c>
      <c r="SJV51" s="342" t="s">
        <v>35</v>
      </c>
      <c r="SJW51" s="342" t="s">
        <v>35</v>
      </c>
      <c r="SJX51" s="342" t="s">
        <v>35</v>
      </c>
      <c r="SJY51" s="342" t="s">
        <v>35</v>
      </c>
      <c r="SJZ51" s="342" t="s">
        <v>35</v>
      </c>
      <c r="SKA51" s="342" t="s">
        <v>35</v>
      </c>
      <c r="SKB51" s="342" t="s">
        <v>35</v>
      </c>
      <c r="SKC51" s="342" t="s">
        <v>35</v>
      </c>
      <c r="SKD51" s="342" t="s">
        <v>35</v>
      </c>
      <c r="SKE51" s="342" t="s">
        <v>35</v>
      </c>
      <c r="SKF51" s="342" t="s">
        <v>35</v>
      </c>
      <c r="SKG51" s="342" t="s">
        <v>35</v>
      </c>
      <c r="SKH51" s="342" t="s">
        <v>35</v>
      </c>
      <c r="SKI51" s="342" t="s">
        <v>35</v>
      </c>
      <c r="SKJ51" s="342" t="s">
        <v>35</v>
      </c>
      <c r="SKK51" s="342" t="s">
        <v>35</v>
      </c>
      <c r="SKL51" s="342" t="s">
        <v>35</v>
      </c>
      <c r="SKM51" s="342" t="s">
        <v>35</v>
      </c>
      <c r="SKN51" s="342" t="s">
        <v>35</v>
      </c>
      <c r="SKO51" s="342" t="s">
        <v>35</v>
      </c>
      <c r="SKP51" s="342" t="s">
        <v>35</v>
      </c>
      <c r="SKQ51" s="342" t="s">
        <v>35</v>
      </c>
      <c r="SKR51" s="342" t="s">
        <v>35</v>
      </c>
      <c r="SKS51" s="342" t="s">
        <v>35</v>
      </c>
      <c r="SKT51" s="342" t="s">
        <v>35</v>
      </c>
      <c r="SKU51" s="342" t="s">
        <v>35</v>
      </c>
      <c r="SKV51" s="342" t="s">
        <v>35</v>
      </c>
      <c r="SKW51" s="342" t="s">
        <v>35</v>
      </c>
      <c r="SKX51" s="342" t="s">
        <v>35</v>
      </c>
      <c r="SKY51" s="342" t="s">
        <v>35</v>
      </c>
      <c r="SKZ51" s="342" t="s">
        <v>35</v>
      </c>
      <c r="SLA51" s="342" t="s">
        <v>35</v>
      </c>
      <c r="SLB51" s="342" t="s">
        <v>35</v>
      </c>
      <c r="SLC51" s="342" t="s">
        <v>35</v>
      </c>
      <c r="SLD51" s="342" t="s">
        <v>35</v>
      </c>
      <c r="SLE51" s="342" t="s">
        <v>35</v>
      </c>
      <c r="SLF51" s="342" t="s">
        <v>35</v>
      </c>
      <c r="SLG51" s="342" t="s">
        <v>35</v>
      </c>
      <c r="SLH51" s="342" t="s">
        <v>35</v>
      </c>
      <c r="SLI51" s="342" t="s">
        <v>35</v>
      </c>
      <c r="SLJ51" s="342" t="s">
        <v>35</v>
      </c>
      <c r="SLK51" s="342" t="s">
        <v>35</v>
      </c>
      <c r="SLL51" s="342" t="s">
        <v>35</v>
      </c>
      <c r="SLM51" s="342" t="s">
        <v>35</v>
      </c>
      <c r="SLN51" s="342" t="s">
        <v>35</v>
      </c>
      <c r="SLO51" s="342" t="s">
        <v>35</v>
      </c>
      <c r="SLP51" s="342" t="s">
        <v>35</v>
      </c>
      <c r="SLQ51" s="342" t="s">
        <v>35</v>
      </c>
      <c r="SLR51" s="342" t="s">
        <v>35</v>
      </c>
      <c r="SLS51" s="342" t="s">
        <v>35</v>
      </c>
      <c r="SLT51" s="342" t="s">
        <v>35</v>
      </c>
      <c r="SLU51" s="342" t="s">
        <v>35</v>
      </c>
      <c r="SLV51" s="342" t="s">
        <v>35</v>
      </c>
      <c r="SLW51" s="342" t="s">
        <v>35</v>
      </c>
      <c r="SLX51" s="342" t="s">
        <v>35</v>
      </c>
      <c r="SLY51" s="342" t="s">
        <v>35</v>
      </c>
      <c r="SLZ51" s="342" t="s">
        <v>35</v>
      </c>
      <c r="SMA51" s="342" t="s">
        <v>35</v>
      </c>
      <c r="SMB51" s="342" t="s">
        <v>35</v>
      </c>
      <c r="SMC51" s="342" t="s">
        <v>35</v>
      </c>
      <c r="SMD51" s="342" t="s">
        <v>35</v>
      </c>
      <c r="SME51" s="342" t="s">
        <v>35</v>
      </c>
      <c r="SMF51" s="342" t="s">
        <v>35</v>
      </c>
      <c r="SMG51" s="342" t="s">
        <v>35</v>
      </c>
      <c r="SMH51" s="342" t="s">
        <v>35</v>
      </c>
      <c r="SMI51" s="342" t="s">
        <v>35</v>
      </c>
      <c r="SMJ51" s="342" t="s">
        <v>35</v>
      </c>
      <c r="SMK51" s="342" t="s">
        <v>35</v>
      </c>
      <c r="SML51" s="342" t="s">
        <v>35</v>
      </c>
      <c r="SMM51" s="342" t="s">
        <v>35</v>
      </c>
      <c r="SMN51" s="342" t="s">
        <v>35</v>
      </c>
      <c r="SMO51" s="342" t="s">
        <v>35</v>
      </c>
      <c r="SMP51" s="342" t="s">
        <v>35</v>
      </c>
      <c r="SMQ51" s="342" t="s">
        <v>35</v>
      </c>
      <c r="SMR51" s="342" t="s">
        <v>35</v>
      </c>
      <c r="SMS51" s="342" t="s">
        <v>35</v>
      </c>
      <c r="SMT51" s="342" t="s">
        <v>35</v>
      </c>
      <c r="SMU51" s="342" t="s">
        <v>35</v>
      </c>
      <c r="SMV51" s="342" t="s">
        <v>35</v>
      </c>
      <c r="SMW51" s="342" t="s">
        <v>35</v>
      </c>
      <c r="SMX51" s="342" t="s">
        <v>35</v>
      </c>
      <c r="SMY51" s="342" t="s">
        <v>35</v>
      </c>
      <c r="SMZ51" s="342" t="s">
        <v>35</v>
      </c>
      <c r="SNA51" s="342" t="s">
        <v>35</v>
      </c>
      <c r="SNB51" s="342" t="s">
        <v>35</v>
      </c>
      <c r="SNC51" s="342" t="s">
        <v>35</v>
      </c>
      <c r="SND51" s="342" t="s">
        <v>35</v>
      </c>
      <c r="SNE51" s="342" t="s">
        <v>35</v>
      </c>
      <c r="SNF51" s="342" t="s">
        <v>35</v>
      </c>
      <c r="SNG51" s="342" t="s">
        <v>35</v>
      </c>
      <c r="SNH51" s="342" t="s">
        <v>35</v>
      </c>
      <c r="SNI51" s="342" t="s">
        <v>35</v>
      </c>
      <c r="SNJ51" s="342" t="s">
        <v>35</v>
      </c>
      <c r="SNK51" s="342" t="s">
        <v>35</v>
      </c>
      <c r="SNL51" s="342" t="s">
        <v>35</v>
      </c>
      <c r="SNM51" s="342" t="s">
        <v>35</v>
      </c>
      <c r="SNN51" s="342" t="s">
        <v>35</v>
      </c>
      <c r="SNO51" s="342" t="s">
        <v>35</v>
      </c>
      <c r="SNP51" s="342" t="s">
        <v>35</v>
      </c>
      <c r="SNQ51" s="342" t="s">
        <v>35</v>
      </c>
      <c r="SNR51" s="342" t="s">
        <v>35</v>
      </c>
      <c r="SNS51" s="342" t="s">
        <v>35</v>
      </c>
      <c r="SNT51" s="342" t="s">
        <v>35</v>
      </c>
      <c r="SNU51" s="342" t="s">
        <v>35</v>
      </c>
      <c r="SNV51" s="342" t="s">
        <v>35</v>
      </c>
      <c r="SNW51" s="342" t="s">
        <v>35</v>
      </c>
      <c r="SNX51" s="342" t="s">
        <v>35</v>
      </c>
      <c r="SNY51" s="342" t="s">
        <v>35</v>
      </c>
      <c r="SNZ51" s="342" t="s">
        <v>35</v>
      </c>
      <c r="SOA51" s="342" t="s">
        <v>35</v>
      </c>
      <c r="SOB51" s="342" t="s">
        <v>35</v>
      </c>
      <c r="SOC51" s="342" t="s">
        <v>35</v>
      </c>
      <c r="SOD51" s="342" t="s">
        <v>35</v>
      </c>
      <c r="SOE51" s="342" t="s">
        <v>35</v>
      </c>
      <c r="SOF51" s="342" t="s">
        <v>35</v>
      </c>
      <c r="SOG51" s="342" t="s">
        <v>35</v>
      </c>
      <c r="SOH51" s="342" t="s">
        <v>35</v>
      </c>
      <c r="SOI51" s="342" t="s">
        <v>35</v>
      </c>
      <c r="SOJ51" s="342" t="s">
        <v>35</v>
      </c>
      <c r="SOK51" s="342" t="s">
        <v>35</v>
      </c>
      <c r="SOL51" s="342" t="s">
        <v>35</v>
      </c>
      <c r="SOM51" s="342" t="s">
        <v>35</v>
      </c>
      <c r="SON51" s="342" t="s">
        <v>35</v>
      </c>
      <c r="SOO51" s="342" t="s">
        <v>35</v>
      </c>
      <c r="SOP51" s="342" t="s">
        <v>35</v>
      </c>
      <c r="SOQ51" s="342" t="s">
        <v>35</v>
      </c>
      <c r="SOR51" s="342" t="s">
        <v>35</v>
      </c>
      <c r="SOS51" s="342" t="s">
        <v>35</v>
      </c>
      <c r="SOT51" s="342" t="s">
        <v>35</v>
      </c>
      <c r="SOU51" s="342" t="s">
        <v>35</v>
      </c>
      <c r="SOV51" s="342" t="s">
        <v>35</v>
      </c>
      <c r="SOW51" s="342" t="s">
        <v>35</v>
      </c>
      <c r="SOX51" s="342" t="s">
        <v>35</v>
      </c>
      <c r="SOY51" s="342" t="s">
        <v>35</v>
      </c>
      <c r="SOZ51" s="342" t="s">
        <v>35</v>
      </c>
      <c r="SPA51" s="342" t="s">
        <v>35</v>
      </c>
      <c r="SPB51" s="342" t="s">
        <v>35</v>
      </c>
      <c r="SPC51" s="342" t="s">
        <v>35</v>
      </c>
      <c r="SPD51" s="342" t="s">
        <v>35</v>
      </c>
      <c r="SPE51" s="342" t="s">
        <v>35</v>
      </c>
      <c r="SPF51" s="342" t="s">
        <v>35</v>
      </c>
      <c r="SPG51" s="342" t="s">
        <v>35</v>
      </c>
      <c r="SPH51" s="342" t="s">
        <v>35</v>
      </c>
      <c r="SPI51" s="342" t="s">
        <v>35</v>
      </c>
      <c r="SPJ51" s="342" t="s">
        <v>35</v>
      </c>
      <c r="SPK51" s="342" t="s">
        <v>35</v>
      </c>
      <c r="SPL51" s="342" t="s">
        <v>35</v>
      </c>
      <c r="SPM51" s="342" t="s">
        <v>35</v>
      </c>
      <c r="SPN51" s="342" t="s">
        <v>35</v>
      </c>
      <c r="SPO51" s="342" t="s">
        <v>35</v>
      </c>
      <c r="SPP51" s="342" t="s">
        <v>35</v>
      </c>
      <c r="SPQ51" s="342" t="s">
        <v>35</v>
      </c>
      <c r="SPR51" s="342" t="s">
        <v>35</v>
      </c>
      <c r="SPS51" s="342" t="s">
        <v>35</v>
      </c>
      <c r="SPT51" s="342" t="s">
        <v>35</v>
      </c>
      <c r="SPU51" s="342" t="s">
        <v>35</v>
      </c>
      <c r="SPV51" s="342" t="s">
        <v>35</v>
      </c>
      <c r="SPW51" s="342" t="s">
        <v>35</v>
      </c>
      <c r="SPX51" s="342" t="s">
        <v>35</v>
      </c>
      <c r="SPY51" s="342" t="s">
        <v>35</v>
      </c>
      <c r="SPZ51" s="342" t="s">
        <v>35</v>
      </c>
      <c r="SQA51" s="342" t="s">
        <v>35</v>
      </c>
      <c r="SQB51" s="342" t="s">
        <v>35</v>
      </c>
      <c r="SQC51" s="342" t="s">
        <v>35</v>
      </c>
      <c r="SQD51" s="342" t="s">
        <v>35</v>
      </c>
      <c r="SQE51" s="342" t="s">
        <v>35</v>
      </c>
      <c r="SQF51" s="342" t="s">
        <v>35</v>
      </c>
      <c r="SQG51" s="342" t="s">
        <v>35</v>
      </c>
      <c r="SQH51" s="342" t="s">
        <v>35</v>
      </c>
      <c r="SQI51" s="342" t="s">
        <v>35</v>
      </c>
      <c r="SQJ51" s="342" t="s">
        <v>35</v>
      </c>
      <c r="SQK51" s="342" t="s">
        <v>35</v>
      </c>
      <c r="SQL51" s="342" t="s">
        <v>35</v>
      </c>
      <c r="SQM51" s="342" t="s">
        <v>35</v>
      </c>
      <c r="SQN51" s="342" t="s">
        <v>35</v>
      </c>
      <c r="SQO51" s="342" t="s">
        <v>35</v>
      </c>
      <c r="SQP51" s="342" t="s">
        <v>35</v>
      </c>
      <c r="SQQ51" s="342" t="s">
        <v>35</v>
      </c>
      <c r="SQR51" s="342" t="s">
        <v>35</v>
      </c>
      <c r="SQS51" s="342" t="s">
        <v>35</v>
      </c>
      <c r="SQT51" s="342" t="s">
        <v>35</v>
      </c>
      <c r="SQU51" s="342" t="s">
        <v>35</v>
      </c>
      <c r="SQV51" s="342" t="s">
        <v>35</v>
      </c>
      <c r="SQW51" s="342" t="s">
        <v>35</v>
      </c>
      <c r="SQX51" s="342" t="s">
        <v>35</v>
      </c>
      <c r="SQY51" s="342" t="s">
        <v>35</v>
      </c>
      <c r="SQZ51" s="342" t="s">
        <v>35</v>
      </c>
      <c r="SRA51" s="342" t="s">
        <v>35</v>
      </c>
      <c r="SRB51" s="342" t="s">
        <v>35</v>
      </c>
      <c r="SRC51" s="342" t="s">
        <v>35</v>
      </c>
      <c r="SRD51" s="342" t="s">
        <v>35</v>
      </c>
      <c r="SRE51" s="342" t="s">
        <v>35</v>
      </c>
      <c r="SRF51" s="342" t="s">
        <v>35</v>
      </c>
      <c r="SRG51" s="342" t="s">
        <v>35</v>
      </c>
      <c r="SRH51" s="342" t="s">
        <v>35</v>
      </c>
      <c r="SRI51" s="342" t="s">
        <v>35</v>
      </c>
      <c r="SRJ51" s="342" t="s">
        <v>35</v>
      </c>
      <c r="SRK51" s="342" t="s">
        <v>35</v>
      </c>
      <c r="SRL51" s="342" t="s">
        <v>35</v>
      </c>
      <c r="SRM51" s="342" t="s">
        <v>35</v>
      </c>
      <c r="SRN51" s="342" t="s">
        <v>35</v>
      </c>
      <c r="SRO51" s="342" t="s">
        <v>35</v>
      </c>
      <c r="SRP51" s="342" t="s">
        <v>35</v>
      </c>
      <c r="SRQ51" s="342" t="s">
        <v>35</v>
      </c>
      <c r="SRR51" s="342" t="s">
        <v>35</v>
      </c>
      <c r="SRS51" s="342" t="s">
        <v>35</v>
      </c>
      <c r="SRT51" s="342" t="s">
        <v>35</v>
      </c>
      <c r="SRU51" s="342" t="s">
        <v>35</v>
      </c>
      <c r="SRV51" s="342" t="s">
        <v>35</v>
      </c>
      <c r="SRW51" s="342" t="s">
        <v>35</v>
      </c>
      <c r="SRX51" s="342" t="s">
        <v>35</v>
      </c>
      <c r="SRY51" s="342" t="s">
        <v>35</v>
      </c>
      <c r="SRZ51" s="342" t="s">
        <v>35</v>
      </c>
      <c r="SSA51" s="342" t="s">
        <v>35</v>
      </c>
      <c r="SSB51" s="342" t="s">
        <v>35</v>
      </c>
      <c r="SSC51" s="342" t="s">
        <v>35</v>
      </c>
      <c r="SSD51" s="342" t="s">
        <v>35</v>
      </c>
      <c r="SSE51" s="342" t="s">
        <v>35</v>
      </c>
      <c r="SSF51" s="342" t="s">
        <v>35</v>
      </c>
      <c r="SSG51" s="342" t="s">
        <v>35</v>
      </c>
      <c r="SSH51" s="342" t="s">
        <v>35</v>
      </c>
      <c r="SSI51" s="342" t="s">
        <v>35</v>
      </c>
      <c r="SSJ51" s="342" t="s">
        <v>35</v>
      </c>
      <c r="SSK51" s="342" t="s">
        <v>35</v>
      </c>
      <c r="SSL51" s="342" t="s">
        <v>35</v>
      </c>
      <c r="SSM51" s="342" t="s">
        <v>35</v>
      </c>
      <c r="SSN51" s="342" t="s">
        <v>35</v>
      </c>
      <c r="SSO51" s="342" t="s">
        <v>35</v>
      </c>
      <c r="SSP51" s="342" t="s">
        <v>35</v>
      </c>
      <c r="SSQ51" s="342" t="s">
        <v>35</v>
      </c>
      <c r="SSR51" s="342" t="s">
        <v>35</v>
      </c>
      <c r="SSS51" s="342" t="s">
        <v>35</v>
      </c>
      <c r="SST51" s="342" t="s">
        <v>35</v>
      </c>
      <c r="SSU51" s="342" t="s">
        <v>35</v>
      </c>
      <c r="SSV51" s="342" t="s">
        <v>35</v>
      </c>
      <c r="SSW51" s="342" t="s">
        <v>35</v>
      </c>
      <c r="SSX51" s="342" t="s">
        <v>35</v>
      </c>
      <c r="SSY51" s="342" t="s">
        <v>35</v>
      </c>
      <c r="SSZ51" s="342" t="s">
        <v>35</v>
      </c>
      <c r="STA51" s="342" t="s">
        <v>35</v>
      </c>
      <c r="STB51" s="342" t="s">
        <v>35</v>
      </c>
      <c r="STC51" s="342" t="s">
        <v>35</v>
      </c>
      <c r="STD51" s="342" t="s">
        <v>35</v>
      </c>
      <c r="STE51" s="342" t="s">
        <v>35</v>
      </c>
      <c r="STF51" s="342" t="s">
        <v>35</v>
      </c>
      <c r="STG51" s="342" t="s">
        <v>35</v>
      </c>
      <c r="STH51" s="342" t="s">
        <v>35</v>
      </c>
      <c r="STI51" s="342" t="s">
        <v>35</v>
      </c>
      <c r="STJ51" s="342" t="s">
        <v>35</v>
      </c>
      <c r="STK51" s="342" t="s">
        <v>35</v>
      </c>
      <c r="STL51" s="342" t="s">
        <v>35</v>
      </c>
      <c r="STM51" s="342" t="s">
        <v>35</v>
      </c>
      <c r="STN51" s="342" t="s">
        <v>35</v>
      </c>
      <c r="STO51" s="342" t="s">
        <v>35</v>
      </c>
      <c r="STP51" s="342" t="s">
        <v>35</v>
      </c>
      <c r="STQ51" s="342" t="s">
        <v>35</v>
      </c>
      <c r="STR51" s="342" t="s">
        <v>35</v>
      </c>
      <c r="STS51" s="342" t="s">
        <v>35</v>
      </c>
      <c r="STT51" s="342" t="s">
        <v>35</v>
      </c>
      <c r="STU51" s="342" t="s">
        <v>35</v>
      </c>
      <c r="STV51" s="342" t="s">
        <v>35</v>
      </c>
      <c r="STW51" s="342" t="s">
        <v>35</v>
      </c>
      <c r="STX51" s="342" t="s">
        <v>35</v>
      </c>
      <c r="STY51" s="342" t="s">
        <v>35</v>
      </c>
      <c r="STZ51" s="342" t="s">
        <v>35</v>
      </c>
      <c r="SUA51" s="342" t="s">
        <v>35</v>
      </c>
      <c r="SUB51" s="342" t="s">
        <v>35</v>
      </c>
      <c r="SUC51" s="342" t="s">
        <v>35</v>
      </c>
      <c r="SUD51" s="342" t="s">
        <v>35</v>
      </c>
      <c r="SUE51" s="342" t="s">
        <v>35</v>
      </c>
      <c r="SUF51" s="342" t="s">
        <v>35</v>
      </c>
      <c r="SUG51" s="342" t="s">
        <v>35</v>
      </c>
      <c r="SUH51" s="342" t="s">
        <v>35</v>
      </c>
      <c r="SUI51" s="342" t="s">
        <v>35</v>
      </c>
      <c r="SUJ51" s="342" t="s">
        <v>35</v>
      </c>
      <c r="SUK51" s="342" t="s">
        <v>35</v>
      </c>
      <c r="SUL51" s="342" t="s">
        <v>35</v>
      </c>
      <c r="SUM51" s="342" t="s">
        <v>35</v>
      </c>
      <c r="SUN51" s="342" t="s">
        <v>35</v>
      </c>
      <c r="SUO51" s="342" t="s">
        <v>35</v>
      </c>
      <c r="SUP51" s="342" t="s">
        <v>35</v>
      </c>
      <c r="SUQ51" s="342" t="s">
        <v>35</v>
      </c>
      <c r="SUR51" s="342" t="s">
        <v>35</v>
      </c>
      <c r="SUS51" s="342" t="s">
        <v>35</v>
      </c>
      <c r="SUT51" s="342" t="s">
        <v>35</v>
      </c>
      <c r="SUU51" s="342" t="s">
        <v>35</v>
      </c>
      <c r="SUV51" s="342" t="s">
        <v>35</v>
      </c>
      <c r="SUW51" s="342" t="s">
        <v>35</v>
      </c>
      <c r="SUX51" s="342" t="s">
        <v>35</v>
      </c>
      <c r="SUY51" s="342" t="s">
        <v>35</v>
      </c>
      <c r="SUZ51" s="342" t="s">
        <v>35</v>
      </c>
      <c r="SVA51" s="342" t="s">
        <v>35</v>
      </c>
      <c r="SVB51" s="342" t="s">
        <v>35</v>
      </c>
      <c r="SVC51" s="342" t="s">
        <v>35</v>
      </c>
      <c r="SVD51" s="342" t="s">
        <v>35</v>
      </c>
      <c r="SVE51" s="342" t="s">
        <v>35</v>
      </c>
      <c r="SVF51" s="342" t="s">
        <v>35</v>
      </c>
      <c r="SVG51" s="342" t="s">
        <v>35</v>
      </c>
      <c r="SVH51" s="342" t="s">
        <v>35</v>
      </c>
      <c r="SVI51" s="342" t="s">
        <v>35</v>
      </c>
      <c r="SVJ51" s="342" t="s">
        <v>35</v>
      </c>
      <c r="SVK51" s="342" t="s">
        <v>35</v>
      </c>
      <c r="SVL51" s="342" t="s">
        <v>35</v>
      </c>
      <c r="SVM51" s="342" t="s">
        <v>35</v>
      </c>
      <c r="SVN51" s="342" t="s">
        <v>35</v>
      </c>
      <c r="SVO51" s="342" t="s">
        <v>35</v>
      </c>
      <c r="SVP51" s="342" t="s">
        <v>35</v>
      </c>
      <c r="SVQ51" s="342" t="s">
        <v>35</v>
      </c>
      <c r="SVR51" s="342" t="s">
        <v>35</v>
      </c>
      <c r="SVS51" s="342" t="s">
        <v>35</v>
      </c>
      <c r="SVT51" s="342" t="s">
        <v>35</v>
      </c>
      <c r="SVU51" s="342" t="s">
        <v>35</v>
      </c>
      <c r="SVV51" s="342" t="s">
        <v>35</v>
      </c>
      <c r="SVW51" s="342" t="s">
        <v>35</v>
      </c>
      <c r="SVX51" s="342" t="s">
        <v>35</v>
      </c>
      <c r="SVY51" s="342" t="s">
        <v>35</v>
      </c>
      <c r="SVZ51" s="342" t="s">
        <v>35</v>
      </c>
      <c r="SWA51" s="342" t="s">
        <v>35</v>
      </c>
      <c r="SWB51" s="342" t="s">
        <v>35</v>
      </c>
      <c r="SWC51" s="342" t="s">
        <v>35</v>
      </c>
      <c r="SWD51" s="342" t="s">
        <v>35</v>
      </c>
      <c r="SWE51" s="342" t="s">
        <v>35</v>
      </c>
      <c r="SWF51" s="342" t="s">
        <v>35</v>
      </c>
      <c r="SWG51" s="342" t="s">
        <v>35</v>
      </c>
      <c r="SWH51" s="342" t="s">
        <v>35</v>
      </c>
      <c r="SWI51" s="342" t="s">
        <v>35</v>
      </c>
      <c r="SWJ51" s="342" t="s">
        <v>35</v>
      </c>
      <c r="SWK51" s="342" t="s">
        <v>35</v>
      </c>
      <c r="SWL51" s="342" t="s">
        <v>35</v>
      </c>
      <c r="SWM51" s="342" t="s">
        <v>35</v>
      </c>
      <c r="SWN51" s="342" t="s">
        <v>35</v>
      </c>
      <c r="SWO51" s="342" t="s">
        <v>35</v>
      </c>
      <c r="SWP51" s="342" t="s">
        <v>35</v>
      </c>
      <c r="SWQ51" s="342" t="s">
        <v>35</v>
      </c>
      <c r="SWR51" s="342" t="s">
        <v>35</v>
      </c>
      <c r="SWS51" s="342" t="s">
        <v>35</v>
      </c>
      <c r="SWT51" s="342" t="s">
        <v>35</v>
      </c>
      <c r="SWU51" s="342" t="s">
        <v>35</v>
      </c>
      <c r="SWV51" s="342" t="s">
        <v>35</v>
      </c>
      <c r="SWW51" s="342" t="s">
        <v>35</v>
      </c>
      <c r="SWX51" s="342" t="s">
        <v>35</v>
      </c>
      <c r="SWY51" s="342" t="s">
        <v>35</v>
      </c>
      <c r="SWZ51" s="342" t="s">
        <v>35</v>
      </c>
      <c r="SXA51" s="342" t="s">
        <v>35</v>
      </c>
      <c r="SXB51" s="342" t="s">
        <v>35</v>
      </c>
      <c r="SXC51" s="342" t="s">
        <v>35</v>
      </c>
      <c r="SXD51" s="342" t="s">
        <v>35</v>
      </c>
      <c r="SXE51" s="342" t="s">
        <v>35</v>
      </c>
      <c r="SXF51" s="342" t="s">
        <v>35</v>
      </c>
      <c r="SXG51" s="342" t="s">
        <v>35</v>
      </c>
      <c r="SXH51" s="342" t="s">
        <v>35</v>
      </c>
      <c r="SXI51" s="342" t="s">
        <v>35</v>
      </c>
      <c r="SXJ51" s="342" t="s">
        <v>35</v>
      </c>
      <c r="SXK51" s="342" t="s">
        <v>35</v>
      </c>
      <c r="SXL51" s="342" t="s">
        <v>35</v>
      </c>
      <c r="SXM51" s="342" t="s">
        <v>35</v>
      </c>
      <c r="SXN51" s="342" t="s">
        <v>35</v>
      </c>
      <c r="SXO51" s="342" t="s">
        <v>35</v>
      </c>
      <c r="SXP51" s="342" t="s">
        <v>35</v>
      </c>
      <c r="SXQ51" s="342" t="s">
        <v>35</v>
      </c>
      <c r="SXR51" s="342" t="s">
        <v>35</v>
      </c>
      <c r="SXS51" s="342" t="s">
        <v>35</v>
      </c>
      <c r="SXT51" s="342" t="s">
        <v>35</v>
      </c>
      <c r="SXU51" s="342" t="s">
        <v>35</v>
      </c>
      <c r="SXV51" s="342" t="s">
        <v>35</v>
      </c>
      <c r="SXW51" s="342" t="s">
        <v>35</v>
      </c>
      <c r="SXX51" s="342" t="s">
        <v>35</v>
      </c>
      <c r="SXY51" s="342" t="s">
        <v>35</v>
      </c>
      <c r="SXZ51" s="342" t="s">
        <v>35</v>
      </c>
      <c r="SYA51" s="342" t="s">
        <v>35</v>
      </c>
      <c r="SYB51" s="342" t="s">
        <v>35</v>
      </c>
      <c r="SYC51" s="342" t="s">
        <v>35</v>
      </c>
      <c r="SYD51" s="342" t="s">
        <v>35</v>
      </c>
      <c r="SYE51" s="342" t="s">
        <v>35</v>
      </c>
      <c r="SYF51" s="342" t="s">
        <v>35</v>
      </c>
      <c r="SYG51" s="342" t="s">
        <v>35</v>
      </c>
      <c r="SYH51" s="342" t="s">
        <v>35</v>
      </c>
      <c r="SYI51" s="342" t="s">
        <v>35</v>
      </c>
      <c r="SYJ51" s="342" t="s">
        <v>35</v>
      </c>
      <c r="SYK51" s="342" t="s">
        <v>35</v>
      </c>
      <c r="SYL51" s="342" t="s">
        <v>35</v>
      </c>
      <c r="SYM51" s="342" t="s">
        <v>35</v>
      </c>
      <c r="SYN51" s="342" t="s">
        <v>35</v>
      </c>
      <c r="SYO51" s="342" t="s">
        <v>35</v>
      </c>
      <c r="SYP51" s="342" t="s">
        <v>35</v>
      </c>
      <c r="SYQ51" s="342" t="s">
        <v>35</v>
      </c>
      <c r="SYR51" s="342" t="s">
        <v>35</v>
      </c>
      <c r="SYS51" s="342" t="s">
        <v>35</v>
      </c>
      <c r="SYT51" s="342" t="s">
        <v>35</v>
      </c>
      <c r="SYU51" s="342" t="s">
        <v>35</v>
      </c>
      <c r="SYV51" s="342" t="s">
        <v>35</v>
      </c>
      <c r="SYW51" s="342" t="s">
        <v>35</v>
      </c>
      <c r="SYX51" s="342" t="s">
        <v>35</v>
      </c>
      <c r="SYY51" s="342" t="s">
        <v>35</v>
      </c>
      <c r="SYZ51" s="342" t="s">
        <v>35</v>
      </c>
      <c r="SZA51" s="342" t="s">
        <v>35</v>
      </c>
      <c r="SZB51" s="342" t="s">
        <v>35</v>
      </c>
      <c r="SZC51" s="342" t="s">
        <v>35</v>
      </c>
      <c r="SZD51" s="342" t="s">
        <v>35</v>
      </c>
      <c r="SZE51" s="342" t="s">
        <v>35</v>
      </c>
      <c r="SZF51" s="342" t="s">
        <v>35</v>
      </c>
      <c r="SZG51" s="342" t="s">
        <v>35</v>
      </c>
      <c r="SZH51" s="342" t="s">
        <v>35</v>
      </c>
      <c r="SZI51" s="342" t="s">
        <v>35</v>
      </c>
      <c r="SZJ51" s="342" t="s">
        <v>35</v>
      </c>
      <c r="SZK51" s="342" t="s">
        <v>35</v>
      </c>
      <c r="SZL51" s="342" t="s">
        <v>35</v>
      </c>
      <c r="SZM51" s="342" t="s">
        <v>35</v>
      </c>
      <c r="SZN51" s="342" t="s">
        <v>35</v>
      </c>
      <c r="SZO51" s="342" t="s">
        <v>35</v>
      </c>
      <c r="SZP51" s="342" t="s">
        <v>35</v>
      </c>
      <c r="SZQ51" s="342" t="s">
        <v>35</v>
      </c>
      <c r="SZR51" s="342" t="s">
        <v>35</v>
      </c>
      <c r="SZS51" s="342" t="s">
        <v>35</v>
      </c>
      <c r="SZT51" s="342" t="s">
        <v>35</v>
      </c>
      <c r="SZU51" s="342" t="s">
        <v>35</v>
      </c>
      <c r="SZV51" s="342" t="s">
        <v>35</v>
      </c>
      <c r="SZW51" s="342" t="s">
        <v>35</v>
      </c>
      <c r="SZX51" s="342" t="s">
        <v>35</v>
      </c>
      <c r="SZY51" s="342" t="s">
        <v>35</v>
      </c>
      <c r="SZZ51" s="342" t="s">
        <v>35</v>
      </c>
      <c r="TAA51" s="342" t="s">
        <v>35</v>
      </c>
      <c r="TAB51" s="342" t="s">
        <v>35</v>
      </c>
      <c r="TAC51" s="342" t="s">
        <v>35</v>
      </c>
      <c r="TAD51" s="342" t="s">
        <v>35</v>
      </c>
      <c r="TAE51" s="342" t="s">
        <v>35</v>
      </c>
      <c r="TAF51" s="342" t="s">
        <v>35</v>
      </c>
      <c r="TAG51" s="342" t="s">
        <v>35</v>
      </c>
      <c r="TAH51" s="342" t="s">
        <v>35</v>
      </c>
      <c r="TAI51" s="342" t="s">
        <v>35</v>
      </c>
      <c r="TAJ51" s="342" t="s">
        <v>35</v>
      </c>
      <c r="TAK51" s="342" t="s">
        <v>35</v>
      </c>
      <c r="TAL51" s="342" t="s">
        <v>35</v>
      </c>
      <c r="TAM51" s="342" t="s">
        <v>35</v>
      </c>
      <c r="TAN51" s="342" t="s">
        <v>35</v>
      </c>
      <c r="TAO51" s="342" t="s">
        <v>35</v>
      </c>
      <c r="TAP51" s="342" t="s">
        <v>35</v>
      </c>
      <c r="TAQ51" s="342" t="s">
        <v>35</v>
      </c>
      <c r="TAR51" s="342" t="s">
        <v>35</v>
      </c>
      <c r="TAS51" s="342" t="s">
        <v>35</v>
      </c>
      <c r="TAT51" s="342" t="s">
        <v>35</v>
      </c>
      <c r="TAU51" s="342" t="s">
        <v>35</v>
      </c>
      <c r="TAV51" s="342" t="s">
        <v>35</v>
      </c>
      <c r="TAW51" s="342" t="s">
        <v>35</v>
      </c>
      <c r="TAX51" s="342" t="s">
        <v>35</v>
      </c>
      <c r="TAY51" s="342" t="s">
        <v>35</v>
      </c>
      <c r="TAZ51" s="342" t="s">
        <v>35</v>
      </c>
      <c r="TBA51" s="342" t="s">
        <v>35</v>
      </c>
      <c r="TBB51" s="342" t="s">
        <v>35</v>
      </c>
      <c r="TBC51" s="342" t="s">
        <v>35</v>
      </c>
      <c r="TBD51" s="342" t="s">
        <v>35</v>
      </c>
      <c r="TBE51" s="342" t="s">
        <v>35</v>
      </c>
      <c r="TBF51" s="342" t="s">
        <v>35</v>
      </c>
      <c r="TBG51" s="342" t="s">
        <v>35</v>
      </c>
      <c r="TBH51" s="342" t="s">
        <v>35</v>
      </c>
      <c r="TBI51" s="342" t="s">
        <v>35</v>
      </c>
      <c r="TBJ51" s="342" t="s">
        <v>35</v>
      </c>
      <c r="TBK51" s="342" t="s">
        <v>35</v>
      </c>
      <c r="TBL51" s="342" t="s">
        <v>35</v>
      </c>
      <c r="TBM51" s="342" t="s">
        <v>35</v>
      </c>
      <c r="TBN51" s="342" t="s">
        <v>35</v>
      </c>
      <c r="TBO51" s="342" t="s">
        <v>35</v>
      </c>
      <c r="TBP51" s="342" t="s">
        <v>35</v>
      </c>
      <c r="TBQ51" s="342" t="s">
        <v>35</v>
      </c>
      <c r="TBR51" s="342" t="s">
        <v>35</v>
      </c>
      <c r="TBS51" s="342" t="s">
        <v>35</v>
      </c>
      <c r="TBT51" s="342" t="s">
        <v>35</v>
      </c>
      <c r="TBU51" s="342" t="s">
        <v>35</v>
      </c>
      <c r="TBV51" s="342" t="s">
        <v>35</v>
      </c>
      <c r="TBW51" s="342" t="s">
        <v>35</v>
      </c>
      <c r="TBX51" s="342" t="s">
        <v>35</v>
      </c>
      <c r="TBY51" s="342" t="s">
        <v>35</v>
      </c>
      <c r="TBZ51" s="342" t="s">
        <v>35</v>
      </c>
      <c r="TCA51" s="342" t="s">
        <v>35</v>
      </c>
      <c r="TCB51" s="342" t="s">
        <v>35</v>
      </c>
      <c r="TCC51" s="342" t="s">
        <v>35</v>
      </c>
      <c r="TCD51" s="342" t="s">
        <v>35</v>
      </c>
      <c r="TCE51" s="342" t="s">
        <v>35</v>
      </c>
      <c r="TCF51" s="342" t="s">
        <v>35</v>
      </c>
      <c r="TCG51" s="342" t="s">
        <v>35</v>
      </c>
      <c r="TCH51" s="342" t="s">
        <v>35</v>
      </c>
      <c r="TCI51" s="342" t="s">
        <v>35</v>
      </c>
      <c r="TCJ51" s="342" t="s">
        <v>35</v>
      </c>
      <c r="TCK51" s="342" t="s">
        <v>35</v>
      </c>
      <c r="TCL51" s="342" t="s">
        <v>35</v>
      </c>
      <c r="TCM51" s="342" t="s">
        <v>35</v>
      </c>
      <c r="TCN51" s="342" t="s">
        <v>35</v>
      </c>
      <c r="TCO51" s="342" t="s">
        <v>35</v>
      </c>
      <c r="TCP51" s="342" t="s">
        <v>35</v>
      </c>
      <c r="TCQ51" s="342" t="s">
        <v>35</v>
      </c>
      <c r="TCR51" s="342" t="s">
        <v>35</v>
      </c>
      <c r="TCS51" s="342" t="s">
        <v>35</v>
      </c>
      <c r="TCT51" s="342" t="s">
        <v>35</v>
      </c>
      <c r="TCU51" s="342" t="s">
        <v>35</v>
      </c>
      <c r="TCV51" s="342" t="s">
        <v>35</v>
      </c>
      <c r="TCW51" s="342" t="s">
        <v>35</v>
      </c>
      <c r="TCX51" s="342" t="s">
        <v>35</v>
      </c>
      <c r="TCY51" s="342" t="s">
        <v>35</v>
      </c>
      <c r="TCZ51" s="342" t="s">
        <v>35</v>
      </c>
      <c r="TDA51" s="342" t="s">
        <v>35</v>
      </c>
      <c r="TDB51" s="342" t="s">
        <v>35</v>
      </c>
      <c r="TDC51" s="342" t="s">
        <v>35</v>
      </c>
      <c r="TDD51" s="342" t="s">
        <v>35</v>
      </c>
      <c r="TDE51" s="342" t="s">
        <v>35</v>
      </c>
      <c r="TDF51" s="342" t="s">
        <v>35</v>
      </c>
      <c r="TDG51" s="342" t="s">
        <v>35</v>
      </c>
      <c r="TDH51" s="342" t="s">
        <v>35</v>
      </c>
      <c r="TDI51" s="342" t="s">
        <v>35</v>
      </c>
      <c r="TDJ51" s="342" t="s">
        <v>35</v>
      </c>
      <c r="TDK51" s="342" t="s">
        <v>35</v>
      </c>
      <c r="TDL51" s="342" t="s">
        <v>35</v>
      </c>
      <c r="TDM51" s="342" t="s">
        <v>35</v>
      </c>
      <c r="TDN51" s="342" t="s">
        <v>35</v>
      </c>
      <c r="TDO51" s="342" t="s">
        <v>35</v>
      </c>
      <c r="TDP51" s="342" t="s">
        <v>35</v>
      </c>
      <c r="TDQ51" s="342" t="s">
        <v>35</v>
      </c>
      <c r="TDR51" s="342" t="s">
        <v>35</v>
      </c>
      <c r="TDS51" s="342" t="s">
        <v>35</v>
      </c>
      <c r="TDT51" s="342" t="s">
        <v>35</v>
      </c>
      <c r="TDU51" s="342" t="s">
        <v>35</v>
      </c>
      <c r="TDV51" s="342" t="s">
        <v>35</v>
      </c>
      <c r="TDW51" s="342" t="s">
        <v>35</v>
      </c>
      <c r="TDX51" s="342" t="s">
        <v>35</v>
      </c>
      <c r="TDY51" s="342" t="s">
        <v>35</v>
      </c>
      <c r="TDZ51" s="342" t="s">
        <v>35</v>
      </c>
      <c r="TEA51" s="342" t="s">
        <v>35</v>
      </c>
      <c r="TEB51" s="342" t="s">
        <v>35</v>
      </c>
      <c r="TEC51" s="342" t="s">
        <v>35</v>
      </c>
      <c r="TED51" s="342" t="s">
        <v>35</v>
      </c>
      <c r="TEE51" s="342" t="s">
        <v>35</v>
      </c>
      <c r="TEF51" s="342" t="s">
        <v>35</v>
      </c>
      <c r="TEG51" s="342" t="s">
        <v>35</v>
      </c>
      <c r="TEH51" s="342" t="s">
        <v>35</v>
      </c>
      <c r="TEI51" s="342" t="s">
        <v>35</v>
      </c>
      <c r="TEJ51" s="342" t="s">
        <v>35</v>
      </c>
      <c r="TEK51" s="342" t="s">
        <v>35</v>
      </c>
      <c r="TEL51" s="342" t="s">
        <v>35</v>
      </c>
      <c r="TEM51" s="342" t="s">
        <v>35</v>
      </c>
      <c r="TEN51" s="342" t="s">
        <v>35</v>
      </c>
      <c r="TEO51" s="342" t="s">
        <v>35</v>
      </c>
      <c r="TEP51" s="342" t="s">
        <v>35</v>
      </c>
      <c r="TEQ51" s="342" t="s">
        <v>35</v>
      </c>
      <c r="TER51" s="342" t="s">
        <v>35</v>
      </c>
      <c r="TES51" s="342" t="s">
        <v>35</v>
      </c>
      <c r="TET51" s="342" t="s">
        <v>35</v>
      </c>
      <c r="TEU51" s="342" t="s">
        <v>35</v>
      </c>
      <c r="TEV51" s="342" t="s">
        <v>35</v>
      </c>
      <c r="TEW51" s="342" t="s">
        <v>35</v>
      </c>
      <c r="TEX51" s="342" t="s">
        <v>35</v>
      </c>
      <c r="TEY51" s="342" t="s">
        <v>35</v>
      </c>
      <c r="TEZ51" s="342" t="s">
        <v>35</v>
      </c>
      <c r="TFA51" s="342" t="s">
        <v>35</v>
      </c>
      <c r="TFB51" s="342" t="s">
        <v>35</v>
      </c>
      <c r="TFC51" s="342" t="s">
        <v>35</v>
      </c>
      <c r="TFD51" s="342" t="s">
        <v>35</v>
      </c>
      <c r="TFE51" s="342" t="s">
        <v>35</v>
      </c>
      <c r="TFF51" s="342" t="s">
        <v>35</v>
      </c>
      <c r="TFG51" s="342" t="s">
        <v>35</v>
      </c>
      <c r="TFH51" s="342" t="s">
        <v>35</v>
      </c>
      <c r="TFI51" s="342" t="s">
        <v>35</v>
      </c>
      <c r="TFJ51" s="342" t="s">
        <v>35</v>
      </c>
      <c r="TFK51" s="342" t="s">
        <v>35</v>
      </c>
      <c r="TFL51" s="342" t="s">
        <v>35</v>
      </c>
      <c r="TFM51" s="342" t="s">
        <v>35</v>
      </c>
      <c r="TFN51" s="342" t="s">
        <v>35</v>
      </c>
      <c r="TFO51" s="342" t="s">
        <v>35</v>
      </c>
      <c r="TFP51" s="342" t="s">
        <v>35</v>
      </c>
      <c r="TFQ51" s="342" t="s">
        <v>35</v>
      </c>
      <c r="TFR51" s="342" t="s">
        <v>35</v>
      </c>
      <c r="TFS51" s="342" t="s">
        <v>35</v>
      </c>
      <c r="TFT51" s="342" t="s">
        <v>35</v>
      </c>
      <c r="TFU51" s="342" t="s">
        <v>35</v>
      </c>
      <c r="TFV51" s="342" t="s">
        <v>35</v>
      </c>
      <c r="TFW51" s="342" t="s">
        <v>35</v>
      </c>
      <c r="TFX51" s="342" t="s">
        <v>35</v>
      </c>
      <c r="TFY51" s="342" t="s">
        <v>35</v>
      </c>
      <c r="TFZ51" s="342" t="s">
        <v>35</v>
      </c>
      <c r="TGA51" s="342" t="s">
        <v>35</v>
      </c>
      <c r="TGB51" s="342" t="s">
        <v>35</v>
      </c>
      <c r="TGC51" s="342" t="s">
        <v>35</v>
      </c>
      <c r="TGD51" s="342" t="s">
        <v>35</v>
      </c>
      <c r="TGE51" s="342" t="s">
        <v>35</v>
      </c>
      <c r="TGF51" s="342" t="s">
        <v>35</v>
      </c>
      <c r="TGG51" s="342" t="s">
        <v>35</v>
      </c>
      <c r="TGH51" s="342" t="s">
        <v>35</v>
      </c>
      <c r="TGI51" s="342" t="s">
        <v>35</v>
      </c>
      <c r="TGJ51" s="342" t="s">
        <v>35</v>
      </c>
      <c r="TGK51" s="342" t="s">
        <v>35</v>
      </c>
      <c r="TGL51" s="342" t="s">
        <v>35</v>
      </c>
      <c r="TGM51" s="342" t="s">
        <v>35</v>
      </c>
      <c r="TGN51" s="342" t="s">
        <v>35</v>
      </c>
      <c r="TGO51" s="342" t="s">
        <v>35</v>
      </c>
      <c r="TGP51" s="342" t="s">
        <v>35</v>
      </c>
      <c r="TGQ51" s="342" t="s">
        <v>35</v>
      </c>
      <c r="TGR51" s="342" t="s">
        <v>35</v>
      </c>
      <c r="TGS51" s="342" t="s">
        <v>35</v>
      </c>
      <c r="TGT51" s="342" t="s">
        <v>35</v>
      </c>
      <c r="TGU51" s="342" t="s">
        <v>35</v>
      </c>
      <c r="TGV51" s="342" t="s">
        <v>35</v>
      </c>
      <c r="TGW51" s="342" t="s">
        <v>35</v>
      </c>
      <c r="TGX51" s="342" t="s">
        <v>35</v>
      </c>
      <c r="TGY51" s="342" t="s">
        <v>35</v>
      </c>
      <c r="TGZ51" s="342" t="s">
        <v>35</v>
      </c>
      <c r="THA51" s="342" t="s">
        <v>35</v>
      </c>
      <c r="THB51" s="342" t="s">
        <v>35</v>
      </c>
      <c r="THC51" s="342" t="s">
        <v>35</v>
      </c>
      <c r="THD51" s="342" t="s">
        <v>35</v>
      </c>
      <c r="THE51" s="342" t="s">
        <v>35</v>
      </c>
      <c r="THF51" s="342" t="s">
        <v>35</v>
      </c>
      <c r="THG51" s="342" t="s">
        <v>35</v>
      </c>
      <c r="THH51" s="342" t="s">
        <v>35</v>
      </c>
      <c r="THI51" s="342" t="s">
        <v>35</v>
      </c>
      <c r="THJ51" s="342" t="s">
        <v>35</v>
      </c>
      <c r="THK51" s="342" t="s">
        <v>35</v>
      </c>
      <c r="THL51" s="342" t="s">
        <v>35</v>
      </c>
      <c r="THM51" s="342" t="s">
        <v>35</v>
      </c>
      <c r="THN51" s="342" t="s">
        <v>35</v>
      </c>
      <c r="THO51" s="342" t="s">
        <v>35</v>
      </c>
      <c r="THP51" s="342" t="s">
        <v>35</v>
      </c>
      <c r="THQ51" s="342" t="s">
        <v>35</v>
      </c>
      <c r="THR51" s="342" t="s">
        <v>35</v>
      </c>
      <c r="THS51" s="342" t="s">
        <v>35</v>
      </c>
      <c r="THT51" s="342" t="s">
        <v>35</v>
      </c>
      <c r="THU51" s="342" t="s">
        <v>35</v>
      </c>
      <c r="THV51" s="342" t="s">
        <v>35</v>
      </c>
      <c r="THW51" s="342" t="s">
        <v>35</v>
      </c>
      <c r="THX51" s="342" t="s">
        <v>35</v>
      </c>
      <c r="THY51" s="342" t="s">
        <v>35</v>
      </c>
      <c r="THZ51" s="342" t="s">
        <v>35</v>
      </c>
      <c r="TIA51" s="342" t="s">
        <v>35</v>
      </c>
      <c r="TIB51" s="342" t="s">
        <v>35</v>
      </c>
      <c r="TIC51" s="342" t="s">
        <v>35</v>
      </c>
      <c r="TID51" s="342" t="s">
        <v>35</v>
      </c>
      <c r="TIE51" s="342" t="s">
        <v>35</v>
      </c>
      <c r="TIF51" s="342" t="s">
        <v>35</v>
      </c>
      <c r="TIG51" s="342" t="s">
        <v>35</v>
      </c>
      <c r="TIH51" s="342" t="s">
        <v>35</v>
      </c>
      <c r="TII51" s="342" t="s">
        <v>35</v>
      </c>
      <c r="TIJ51" s="342" t="s">
        <v>35</v>
      </c>
      <c r="TIK51" s="342" t="s">
        <v>35</v>
      </c>
      <c r="TIL51" s="342" t="s">
        <v>35</v>
      </c>
      <c r="TIM51" s="342" t="s">
        <v>35</v>
      </c>
      <c r="TIN51" s="342" t="s">
        <v>35</v>
      </c>
      <c r="TIO51" s="342" t="s">
        <v>35</v>
      </c>
      <c r="TIP51" s="342" t="s">
        <v>35</v>
      </c>
      <c r="TIQ51" s="342" t="s">
        <v>35</v>
      </c>
      <c r="TIR51" s="342" t="s">
        <v>35</v>
      </c>
      <c r="TIS51" s="342" t="s">
        <v>35</v>
      </c>
      <c r="TIT51" s="342" t="s">
        <v>35</v>
      </c>
      <c r="TIU51" s="342" t="s">
        <v>35</v>
      </c>
      <c r="TIV51" s="342" t="s">
        <v>35</v>
      </c>
      <c r="TIW51" s="342" t="s">
        <v>35</v>
      </c>
      <c r="TIX51" s="342" t="s">
        <v>35</v>
      </c>
      <c r="TIY51" s="342" t="s">
        <v>35</v>
      </c>
      <c r="TIZ51" s="342" t="s">
        <v>35</v>
      </c>
      <c r="TJA51" s="342" t="s">
        <v>35</v>
      </c>
      <c r="TJB51" s="342" t="s">
        <v>35</v>
      </c>
      <c r="TJC51" s="342" t="s">
        <v>35</v>
      </c>
      <c r="TJD51" s="342" t="s">
        <v>35</v>
      </c>
      <c r="TJE51" s="342" t="s">
        <v>35</v>
      </c>
      <c r="TJF51" s="342" t="s">
        <v>35</v>
      </c>
      <c r="TJG51" s="342" t="s">
        <v>35</v>
      </c>
      <c r="TJH51" s="342" t="s">
        <v>35</v>
      </c>
      <c r="TJI51" s="342" t="s">
        <v>35</v>
      </c>
      <c r="TJJ51" s="342" t="s">
        <v>35</v>
      </c>
      <c r="TJK51" s="342" t="s">
        <v>35</v>
      </c>
      <c r="TJL51" s="342" t="s">
        <v>35</v>
      </c>
      <c r="TJM51" s="342" t="s">
        <v>35</v>
      </c>
      <c r="TJN51" s="342" t="s">
        <v>35</v>
      </c>
      <c r="TJO51" s="342" t="s">
        <v>35</v>
      </c>
      <c r="TJP51" s="342" t="s">
        <v>35</v>
      </c>
      <c r="TJQ51" s="342" t="s">
        <v>35</v>
      </c>
      <c r="TJR51" s="342" t="s">
        <v>35</v>
      </c>
      <c r="TJS51" s="342" t="s">
        <v>35</v>
      </c>
      <c r="TJT51" s="342" t="s">
        <v>35</v>
      </c>
      <c r="TJU51" s="342" t="s">
        <v>35</v>
      </c>
      <c r="TJV51" s="342" t="s">
        <v>35</v>
      </c>
      <c r="TJW51" s="342" t="s">
        <v>35</v>
      </c>
      <c r="TJX51" s="342" t="s">
        <v>35</v>
      </c>
      <c r="TJY51" s="342" t="s">
        <v>35</v>
      </c>
      <c r="TJZ51" s="342" t="s">
        <v>35</v>
      </c>
      <c r="TKA51" s="342" t="s">
        <v>35</v>
      </c>
      <c r="TKB51" s="342" t="s">
        <v>35</v>
      </c>
      <c r="TKC51" s="342" t="s">
        <v>35</v>
      </c>
      <c r="TKD51" s="342" t="s">
        <v>35</v>
      </c>
      <c r="TKE51" s="342" t="s">
        <v>35</v>
      </c>
      <c r="TKF51" s="342" t="s">
        <v>35</v>
      </c>
      <c r="TKG51" s="342" t="s">
        <v>35</v>
      </c>
      <c r="TKH51" s="342" t="s">
        <v>35</v>
      </c>
      <c r="TKI51" s="342" t="s">
        <v>35</v>
      </c>
      <c r="TKJ51" s="342" t="s">
        <v>35</v>
      </c>
      <c r="TKK51" s="342" t="s">
        <v>35</v>
      </c>
      <c r="TKL51" s="342" t="s">
        <v>35</v>
      </c>
      <c r="TKM51" s="342" t="s">
        <v>35</v>
      </c>
      <c r="TKN51" s="342" t="s">
        <v>35</v>
      </c>
      <c r="TKO51" s="342" t="s">
        <v>35</v>
      </c>
      <c r="TKP51" s="342" t="s">
        <v>35</v>
      </c>
      <c r="TKQ51" s="342" t="s">
        <v>35</v>
      </c>
      <c r="TKR51" s="342" t="s">
        <v>35</v>
      </c>
      <c r="TKS51" s="342" t="s">
        <v>35</v>
      </c>
      <c r="TKT51" s="342" t="s">
        <v>35</v>
      </c>
      <c r="TKU51" s="342" t="s">
        <v>35</v>
      </c>
      <c r="TKV51" s="342" t="s">
        <v>35</v>
      </c>
      <c r="TKW51" s="342" t="s">
        <v>35</v>
      </c>
      <c r="TKX51" s="342" t="s">
        <v>35</v>
      </c>
      <c r="TKY51" s="342" t="s">
        <v>35</v>
      </c>
      <c r="TKZ51" s="342" t="s">
        <v>35</v>
      </c>
      <c r="TLA51" s="342" t="s">
        <v>35</v>
      </c>
      <c r="TLB51" s="342" t="s">
        <v>35</v>
      </c>
      <c r="TLC51" s="342" t="s">
        <v>35</v>
      </c>
      <c r="TLD51" s="342" t="s">
        <v>35</v>
      </c>
      <c r="TLE51" s="342" t="s">
        <v>35</v>
      </c>
      <c r="TLF51" s="342" t="s">
        <v>35</v>
      </c>
      <c r="TLG51" s="342" t="s">
        <v>35</v>
      </c>
      <c r="TLH51" s="342" t="s">
        <v>35</v>
      </c>
      <c r="TLI51" s="342" t="s">
        <v>35</v>
      </c>
      <c r="TLJ51" s="342" t="s">
        <v>35</v>
      </c>
      <c r="TLK51" s="342" t="s">
        <v>35</v>
      </c>
      <c r="TLL51" s="342" t="s">
        <v>35</v>
      </c>
      <c r="TLM51" s="342" t="s">
        <v>35</v>
      </c>
      <c r="TLN51" s="342" t="s">
        <v>35</v>
      </c>
      <c r="TLO51" s="342" t="s">
        <v>35</v>
      </c>
      <c r="TLP51" s="342" t="s">
        <v>35</v>
      </c>
      <c r="TLQ51" s="342" t="s">
        <v>35</v>
      </c>
      <c r="TLR51" s="342" t="s">
        <v>35</v>
      </c>
      <c r="TLS51" s="342" t="s">
        <v>35</v>
      </c>
      <c r="TLT51" s="342" t="s">
        <v>35</v>
      </c>
      <c r="TLU51" s="342" t="s">
        <v>35</v>
      </c>
      <c r="TLV51" s="342" t="s">
        <v>35</v>
      </c>
      <c r="TLW51" s="342" t="s">
        <v>35</v>
      </c>
      <c r="TLX51" s="342" t="s">
        <v>35</v>
      </c>
      <c r="TLY51" s="342" t="s">
        <v>35</v>
      </c>
      <c r="TLZ51" s="342" t="s">
        <v>35</v>
      </c>
      <c r="TMA51" s="342" t="s">
        <v>35</v>
      </c>
      <c r="TMB51" s="342" t="s">
        <v>35</v>
      </c>
      <c r="TMC51" s="342" t="s">
        <v>35</v>
      </c>
      <c r="TMD51" s="342" t="s">
        <v>35</v>
      </c>
      <c r="TME51" s="342" t="s">
        <v>35</v>
      </c>
      <c r="TMF51" s="342" t="s">
        <v>35</v>
      </c>
      <c r="TMG51" s="342" t="s">
        <v>35</v>
      </c>
      <c r="TMH51" s="342" t="s">
        <v>35</v>
      </c>
      <c r="TMI51" s="342" t="s">
        <v>35</v>
      </c>
      <c r="TMJ51" s="342" t="s">
        <v>35</v>
      </c>
      <c r="TMK51" s="342" t="s">
        <v>35</v>
      </c>
      <c r="TML51" s="342" t="s">
        <v>35</v>
      </c>
      <c r="TMM51" s="342" t="s">
        <v>35</v>
      </c>
      <c r="TMN51" s="342" t="s">
        <v>35</v>
      </c>
      <c r="TMO51" s="342" t="s">
        <v>35</v>
      </c>
      <c r="TMP51" s="342" t="s">
        <v>35</v>
      </c>
      <c r="TMQ51" s="342" t="s">
        <v>35</v>
      </c>
      <c r="TMR51" s="342" t="s">
        <v>35</v>
      </c>
      <c r="TMS51" s="342" t="s">
        <v>35</v>
      </c>
      <c r="TMT51" s="342" t="s">
        <v>35</v>
      </c>
      <c r="TMU51" s="342" t="s">
        <v>35</v>
      </c>
      <c r="TMV51" s="342" t="s">
        <v>35</v>
      </c>
      <c r="TMW51" s="342" t="s">
        <v>35</v>
      </c>
      <c r="TMX51" s="342" t="s">
        <v>35</v>
      </c>
      <c r="TMY51" s="342" t="s">
        <v>35</v>
      </c>
      <c r="TMZ51" s="342" t="s">
        <v>35</v>
      </c>
      <c r="TNA51" s="342" t="s">
        <v>35</v>
      </c>
      <c r="TNB51" s="342" t="s">
        <v>35</v>
      </c>
      <c r="TNC51" s="342" t="s">
        <v>35</v>
      </c>
      <c r="TND51" s="342" t="s">
        <v>35</v>
      </c>
      <c r="TNE51" s="342" t="s">
        <v>35</v>
      </c>
      <c r="TNF51" s="342" t="s">
        <v>35</v>
      </c>
      <c r="TNG51" s="342" t="s">
        <v>35</v>
      </c>
      <c r="TNH51" s="342" t="s">
        <v>35</v>
      </c>
      <c r="TNI51" s="342" t="s">
        <v>35</v>
      </c>
      <c r="TNJ51" s="342" t="s">
        <v>35</v>
      </c>
      <c r="TNK51" s="342" t="s">
        <v>35</v>
      </c>
      <c r="TNL51" s="342" t="s">
        <v>35</v>
      </c>
      <c r="TNM51" s="342" t="s">
        <v>35</v>
      </c>
      <c r="TNN51" s="342" t="s">
        <v>35</v>
      </c>
      <c r="TNO51" s="342" t="s">
        <v>35</v>
      </c>
      <c r="TNP51" s="342" t="s">
        <v>35</v>
      </c>
      <c r="TNQ51" s="342" t="s">
        <v>35</v>
      </c>
      <c r="TNR51" s="342" t="s">
        <v>35</v>
      </c>
      <c r="TNS51" s="342" t="s">
        <v>35</v>
      </c>
      <c r="TNT51" s="342" t="s">
        <v>35</v>
      </c>
      <c r="TNU51" s="342" t="s">
        <v>35</v>
      </c>
      <c r="TNV51" s="342" t="s">
        <v>35</v>
      </c>
      <c r="TNW51" s="342" t="s">
        <v>35</v>
      </c>
      <c r="TNX51" s="342" t="s">
        <v>35</v>
      </c>
      <c r="TNY51" s="342" t="s">
        <v>35</v>
      </c>
      <c r="TNZ51" s="342" t="s">
        <v>35</v>
      </c>
      <c r="TOA51" s="342" t="s">
        <v>35</v>
      </c>
      <c r="TOB51" s="342" t="s">
        <v>35</v>
      </c>
      <c r="TOC51" s="342" t="s">
        <v>35</v>
      </c>
      <c r="TOD51" s="342" t="s">
        <v>35</v>
      </c>
      <c r="TOE51" s="342" t="s">
        <v>35</v>
      </c>
      <c r="TOF51" s="342" t="s">
        <v>35</v>
      </c>
      <c r="TOG51" s="342" t="s">
        <v>35</v>
      </c>
      <c r="TOH51" s="342" t="s">
        <v>35</v>
      </c>
      <c r="TOI51" s="342" t="s">
        <v>35</v>
      </c>
      <c r="TOJ51" s="342" t="s">
        <v>35</v>
      </c>
      <c r="TOK51" s="342" t="s">
        <v>35</v>
      </c>
      <c r="TOL51" s="342" t="s">
        <v>35</v>
      </c>
      <c r="TOM51" s="342" t="s">
        <v>35</v>
      </c>
      <c r="TON51" s="342" t="s">
        <v>35</v>
      </c>
      <c r="TOO51" s="342" t="s">
        <v>35</v>
      </c>
      <c r="TOP51" s="342" t="s">
        <v>35</v>
      </c>
      <c r="TOQ51" s="342" t="s">
        <v>35</v>
      </c>
      <c r="TOR51" s="342" t="s">
        <v>35</v>
      </c>
      <c r="TOS51" s="342" t="s">
        <v>35</v>
      </c>
      <c r="TOT51" s="342" t="s">
        <v>35</v>
      </c>
      <c r="TOU51" s="342" t="s">
        <v>35</v>
      </c>
      <c r="TOV51" s="342" t="s">
        <v>35</v>
      </c>
      <c r="TOW51" s="342" t="s">
        <v>35</v>
      </c>
      <c r="TOX51" s="342" t="s">
        <v>35</v>
      </c>
      <c r="TOY51" s="342" t="s">
        <v>35</v>
      </c>
      <c r="TOZ51" s="342" t="s">
        <v>35</v>
      </c>
      <c r="TPA51" s="342" t="s">
        <v>35</v>
      </c>
      <c r="TPB51" s="342" t="s">
        <v>35</v>
      </c>
      <c r="TPC51" s="342" t="s">
        <v>35</v>
      </c>
      <c r="TPD51" s="342" t="s">
        <v>35</v>
      </c>
      <c r="TPE51" s="342" t="s">
        <v>35</v>
      </c>
      <c r="TPF51" s="342" t="s">
        <v>35</v>
      </c>
      <c r="TPG51" s="342" t="s">
        <v>35</v>
      </c>
      <c r="TPH51" s="342" t="s">
        <v>35</v>
      </c>
      <c r="TPI51" s="342" t="s">
        <v>35</v>
      </c>
      <c r="TPJ51" s="342" t="s">
        <v>35</v>
      </c>
      <c r="TPK51" s="342" t="s">
        <v>35</v>
      </c>
      <c r="TPL51" s="342" t="s">
        <v>35</v>
      </c>
      <c r="TPM51" s="342" t="s">
        <v>35</v>
      </c>
      <c r="TPN51" s="342" t="s">
        <v>35</v>
      </c>
      <c r="TPO51" s="342" t="s">
        <v>35</v>
      </c>
      <c r="TPP51" s="342" t="s">
        <v>35</v>
      </c>
      <c r="TPQ51" s="342" t="s">
        <v>35</v>
      </c>
      <c r="TPR51" s="342" t="s">
        <v>35</v>
      </c>
      <c r="TPS51" s="342" t="s">
        <v>35</v>
      </c>
      <c r="TPT51" s="342" t="s">
        <v>35</v>
      </c>
      <c r="TPU51" s="342" t="s">
        <v>35</v>
      </c>
      <c r="TPV51" s="342" t="s">
        <v>35</v>
      </c>
      <c r="TPW51" s="342" t="s">
        <v>35</v>
      </c>
      <c r="TPX51" s="342" t="s">
        <v>35</v>
      </c>
      <c r="TPY51" s="342" t="s">
        <v>35</v>
      </c>
      <c r="TPZ51" s="342" t="s">
        <v>35</v>
      </c>
      <c r="TQA51" s="342" t="s">
        <v>35</v>
      </c>
      <c r="TQB51" s="342" t="s">
        <v>35</v>
      </c>
      <c r="TQC51" s="342" t="s">
        <v>35</v>
      </c>
      <c r="TQD51" s="342" t="s">
        <v>35</v>
      </c>
      <c r="TQE51" s="342" t="s">
        <v>35</v>
      </c>
      <c r="TQF51" s="342" t="s">
        <v>35</v>
      </c>
      <c r="TQG51" s="342" t="s">
        <v>35</v>
      </c>
      <c r="TQH51" s="342" t="s">
        <v>35</v>
      </c>
      <c r="TQI51" s="342" t="s">
        <v>35</v>
      </c>
      <c r="TQJ51" s="342" t="s">
        <v>35</v>
      </c>
      <c r="TQK51" s="342" t="s">
        <v>35</v>
      </c>
      <c r="TQL51" s="342" t="s">
        <v>35</v>
      </c>
      <c r="TQM51" s="342" t="s">
        <v>35</v>
      </c>
      <c r="TQN51" s="342" t="s">
        <v>35</v>
      </c>
      <c r="TQO51" s="342" t="s">
        <v>35</v>
      </c>
      <c r="TQP51" s="342" t="s">
        <v>35</v>
      </c>
      <c r="TQQ51" s="342" t="s">
        <v>35</v>
      </c>
      <c r="TQR51" s="342" t="s">
        <v>35</v>
      </c>
      <c r="TQS51" s="342" t="s">
        <v>35</v>
      </c>
      <c r="TQT51" s="342" t="s">
        <v>35</v>
      </c>
      <c r="TQU51" s="342" t="s">
        <v>35</v>
      </c>
      <c r="TQV51" s="342" t="s">
        <v>35</v>
      </c>
      <c r="TQW51" s="342" t="s">
        <v>35</v>
      </c>
      <c r="TQX51" s="342" t="s">
        <v>35</v>
      </c>
      <c r="TQY51" s="342" t="s">
        <v>35</v>
      </c>
      <c r="TQZ51" s="342" t="s">
        <v>35</v>
      </c>
      <c r="TRA51" s="342" t="s">
        <v>35</v>
      </c>
      <c r="TRB51" s="342" t="s">
        <v>35</v>
      </c>
      <c r="TRC51" s="342" t="s">
        <v>35</v>
      </c>
      <c r="TRD51" s="342" t="s">
        <v>35</v>
      </c>
      <c r="TRE51" s="342" t="s">
        <v>35</v>
      </c>
      <c r="TRF51" s="342" t="s">
        <v>35</v>
      </c>
      <c r="TRG51" s="342" t="s">
        <v>35</v>
      </c>
      <c r="TRH51" s="342" t="s">
        <v>35</v>
      </c>
      <c r="TRI51" s="342" t="s">
        <v>35</v>
      </c>
      <c r="TRJ51" s="342" t="s">
        <v>35</v>
      </c>
      <c r="TRK51" s="342" t="s">
        <v>35</v>
      </c>
      <c r="TRL51" s="342" t="s">
        <v>35</v>
      </c>
      <c r="TRM51" s="342" t="s">
        <v>35</v>
      </c>
      <c r="TRN51" s="342" t="s">
        <v>35</v>
      </c>
      <c r="TRO51" s="342" t="s">
        <v>35</v>
      </c>
      <c r="TRP51" s="342" t="s">
        <v>35</v>
      </c>
      <c r="TRQ51" s="342" t="s">
        <v>35</v>
      </c>
      <c r="TRR51" s="342" t="s">
        <v>35</v>
      </c>
      <c r="TRS51" s="342" t="s">
        <v>35</v>
      </c>
      <c r="TRT51" s="342" t="s">
        <v>35</v>
      </c>
      <c r="TRU51" s="342" t="s">
        <v>35</v>
      </c>
      <c r="TRV51" s="342" t="s">
        <v>35</v>
      </c>
      <c r="TRW51" s="342" t="s">
        <v>35</v>
      </c>
      <c r="TRX51" s="342" t="s">
        <v>35</v>
      </c>
      <c r="TRY51" s="342" t="s">
        <v>35</v>
      </c>
      <c r="TRZ51" s="342" t="s">
        <v>35</v>
      </c>
      <c r="TSA51" s="342" t="s">
        <v>35</v>
      </c>
      <c r="TSB51" s="342" t="s">
        <v>35</v>
      </c>
      <c r="TSC51" s="342" t="s">
        <v>35</v>
      </c>
      <c r="TSD51" s="342" t="s">
        <v>35</v>
      </c>
      <c r="TSE51" s="342" t="s">
        <v>35</v>
      </c>
      <c r="TSF51" s="342" t="s">
        <v>35</v>
      </c>
      <c r="TSG51" s="342" t="s">
        <v>35</v>
      </c>
      <c r="TSH51" s="342" t="s">
        <v>35</v>
      </c>
      <c r="TSI51" s="342" t="s">
        <v>35</v>
      </c>
      <c r="TSJ51" s="342" t="s">
        <v>35</v>
      </c>
      <c r="TSK51" s="342" t="s">
        <v>35</v>
      </c>
      <c r="TSL51" s="342" t="s">
        <v>35</v>
      </c>
      <c r="TSM51" s="342" t="s">
        <v>35</v>
      </c>
      <c r="TSN51" s="342" t="s">
        <v>35</v>
      </c>
      <c r="TSO51" s="342" t="s">
        <v>35</v>
      </c>
      <c r="TSP51" s="342" t="s">
        <v>35</v>
      </c>
      <c r="TSQ51" s="342" t="s">
        <v>35</v>
      </c>
      <c r="TSR51" s="342" t="s">
        <v>35</v>
      </c>
      <c r="TSS51" s="342" t="s">
        <v>35</v>
      </c>
      <c r="TST51" s="342" t="s">
        <v>35</v>
      </c>
      <c r="TSU51" s="342" t="s">
        <v>35</v>
      </c>
      <c r="TSV51" s="342" t="s">
        <v>35</v>
      </c>
      <c r="TSW51" s="342" t="s">
        <v>35</v>
      </c>
      <c r="TSX51" s="342" t="s">
        <v>35</v>
      </c>
      <c r="TSY51" s="342" t="s">
        <v>35</v>
      </c>
      <c r="TSZ51" s="342" t="s">
        <v>35</v>
      </c>
      <c r="TTA51" s="342" t="s">
        <v>35</v>
      </c>
      <c r="TTB51" s="342" t="s">
        <v>35</v>
      </c>
      <c r="TTC51" s="342" t="s">
        <v>35</v>
      </c>
      <c r="TTD51" s="342" t="s">
        <v>35</v>
      </c>
      <c r="TTE51" s="342" t="s">
        <v>35</v>
      </c>
      <c r="TTF51" s="342" t="s">
        <v>35</v>
      </c>
      <c r="TTG51" s="342" t="s">
        <v>35</v>
      </c>
      <c r="TTH51" s="342" t="s">
        <v>35</v>
      </c>
      <c r="TTI51" s="342" t="s">
        <v>35</v>
      </c>
      <c r="TTJ51" s="342" t="s">
        <v>35</v>
      </c>
      <c r="TTK51" s="342" t="s">
        <v>35</v>
      </c>
      <c r="TTL51" s="342" t="s">
        <v>35</v>
      </c>
      <c r="TTM51" s="342" t="s">
        <v>35</v>
      </c>
      <c r="TTN51" s="342" t="s">
        <v>35</v>
      </c>
      <c r="TTO51" s="342" t="s">
        <v>35</v>
      </c>
      <c r="TTP51" s="342" t="s">
        <v>35</v>
      </c>
      <c r="TTQ51" s="342" t="s">
        <v>35</v>
      </c>
      <c r="TTR51" s="342" t="s">
        <v>35</v>
      </c>
      <c r="TTS51" s="342" t="s">
        <v>35</v>
      </c>
      <c r="TTT51" s="342" t="s">
        <v>35</v>
      </c>
      <c r="TTU51" s="342" t="s">
        <v>35</v>
      </c>
      <c r="TTV51" s="342" t="s">
        <v>35</v>
      </c>
      <c r="TTW51" s="342" t="s">
        <v>35</v>
      </c>
      <c r="TTX51" s="342" t="s">
        <v>35</v>
      </c>
      <c r="TTY51" s="342" t="s">
        <v>35</v>
      </c>
      <c r="TTZ51" s="342" t="s">
        <v>35</v>
      </c>
      <c r="TUA51" s="342" t="s">
        <v>35</v>
      </c>
      <c r="TUB51" s="342" t="s">
        <v>35</v>
      </c>
      <c r="TUC51" s="342" t="s">
        <v>35</v>
      </c>
      <c r="TUD51" s="342" t="s">
        <v>35</v>
      </c>
      <c r="TUE51" s="342" t="s">
        <v>35</v>
      </c>
      <c r="TUF51" s="342" t="s">
        <v>35</v>
      </c>
      <c r="TUG51" s="342" t="s">
        <v>35</v>
      </c>
      <c r="TUH51" s="342" t="s">
        <v>35</v>
      </c>
      <c r="TUI51" s="342" t="s">
        <v>35</v>
      </c>
      <c r="TUJ51" s="342" t="s">
        <v>35</v>
      </c>
      <c r="TUK51" s="342" t="s">
        <v>35</v>
      </c>
      <c r="TUL51" s="342" t="s">
        <v>35</v>
      </c>
      <c r="TUM51" s="342" t="s">
        <v>35</v>
      </c>
      <c r="TUN51" s="342" t="s">
        <v>35</v>
      </c>
      <c r="TUO51" s="342" t="s">
        <v>35</v>
      </c>
      <c r="TUP51" s="342" t="s">
        <v>35</v>
      </c>
      <c r="TUQ51" s="342" t="s">
        <v>35</v>
      </c>
      <c r="TUR51" s="342" t="s">
        <v>35</v>
      </c>
      <c r="TUS51" s="342" t="s">
        <v>35</v>
      </c>
      <c r="TUT51" s="342" t="s">
        <v>35</v>
      </c>
      <c r="TUU51" s="342" t="s">
        <v>35</v>
      </c>
      <c r="TUV51" s="342" t="s">
        <v>35</v>
      </c>
      <c r="TUW51" s="342" t="s">
        <v>35</v>
      </c>
      <c r="TUX51" s="342" t="s">
        <v>35</v>
      </c>
      <c r="TUY51" s="342" t="s">
        <v>35</v>
      </c>
      <c r="TUZ51" s="342" t="s">
        <v>35</v>
      </c>
      <c r="TVA51" s="342" t="s">
        <v>35</v>
      </c>
      <c r="TVB51" s="342" t="s">
        <v>35</v>
      </c>
      <c r="TVC51" s="342" t="s">
        <v>35</v>
      </c>
      <c r="TVD51" s="342" t="s">
        <v>35</v>
      </c>
      <c r="TVE51" s="342" t="s">
        <v>35</v>
      </c>
      <c r="TVF51" s="342" t="s">
        <v>35</v>
      </c>
      <c r="TVG51" s="342" t="s">
        <v>35</v>
      </c>
      <c r="TVH51" s="342" t="s">
        <v>35</v>
      </c>
      <c r="TVI51" s="342" t="s">
        <v>35</v>
      </c>
      <c r="TVJ51" s="342" t="s">
        <v>35</v>
      </c>
      <c r="TVK51" s="342" t="s">
        <v>35</v>
      </c>
      <c r="TVL51" s="342" t="s">
        <v>35</v>
      </c>
      <c r="TVM51" s="342" t="s">
        <v>35</v>
      </c>
      <c r="TVN51" s="342" t="s">
        <v>35</v>
      </c>
      <c r="TVO51" s="342" t="s">
        <v>35</v>
      </c>
      <c r="TVP51" s="342" t="s">
        <v>35</v>
      </c>
      <c r="TVQ51" s="342" t="s">
        <v>35</v>
      </c>
      <c r="TVR51" s="342" t="s">
        <v>35</v>
      </c>
      <c r="TVS51" s="342" t="s">
        <v>35</v>
      </c>
      <c r="TVT51" s="342" t="s">
        <v>35</v>
      </c>
      <c r="TVU51" s="342" t="s">
        <v>35</v>
      </c>
      <c r="TVV51" s="342" t="s">
        <v>35</v>
      </c>
      <c r="TVW51" s="342" t="s">
        <v>35</v>
      </c>
      <c r="TVX51" s="342" t="s">
        <v>35</v>
      </c>
      <c r="TVY51" s="342" t="s">
        <v>35</v>
      </c>
      <c r="TVZ51" s="342" t="s">
        <v>35</v>
      </c>
      <c r="TWA51" s="342" t="s">
        <v>35</v>
      </c>
      <c r="TWB51" s="342" t="s">
        <v>35</v>
      </c>
      <c r="TWC51" s="342" t="s">
        <v>35</v>
      </c>
      <c r="TWD51" s="342" t="s">
        <v>35</v>
      </c>
      <c r="TWE51" s="342" t="s">
        <v>35</v>
      </c>
      <c r="TWF51" s="342" t="s">
        <v>35</v>
      </c>
      <c r="TWG51" s="342" t="s">
        <v>35</v>
      </c>
      <c r="TWH51" s="342" t="s">
        <v>35</v>
      </c>
      <c r="TWI51" s="342" t="s">
        <v>35</v>
      </c>
      <c r="TWJ51" s="342" t="s">
        <v>35</v>
      </c>
      <c r="TWK51" s="342" t="s">
        <v>35</v>
      </c>
      <c r="TWL51" s="342" t="s">
        <v>35</v>
      </c>
      <c r="TWM51" s="342" t="s">
        <v>35</v>
      </c>
      <c r="TWN51" s="342" t="s">
        <v>35</v>
      </c>
      <c r="TWO51" s="342" t="s">
        <v>35</v>
      </c>
      <c r="TWP51" s="342" t="s">
        <v>35</v>
      </c>
      <c r="TWQ51" s="342" t="s">
        <v>35</v>
      </c>
      <c r="TWR51" s="342" t="s">
        <v>35</v>
      </c>
      <c r="TWS51" s="342" t="s">
        <v>35</v>
      </c>
      <c r="TWT51" s="342" t="s">
        <v>35</v>
      </c>
      <c r="TWU51" s="342" t="s">
        <v>35</v>
      </c>
      <c r="TWV51" s="342" t="s">
        <v>35</v>
      </c>
      <c r="TWW51" s="342" t="s">
        <v>35</v>
      </c>
      <c r="TWX51" s="342" t="s">
        <v>35</v>
      </c>
      <c r="TWY51" s="342" t="s">
        <v>35</v>
      </c>
      <c r="TWZ51" s="342" t="s">
        <v>35</v>
      </c>
      <c r="TXA51" s="342" t="s">
        <v>35</v>
      </c>
      <c r="TXB51" s="342" t="s">
        <v>35</v>
      </c>
      <c r="TXC51" s="342" t="s">
        <v>35</v>
      </c>
      <c r="TXD51" s="342" t="s">
        <v>35</v>
      </c>
      <c r="TXE51" s="342" t="s">
        <v>35</v>
      </c>
      <c r="TXF51" s="342" t="s">
        <v>35</v>
      </c>
      <c r="TXG51" s="342" t="s">
        <v>35</v>
      </c>
      <c r="TXH51" s="342" t="s">
        <v>35</v>
      </c>
      <c r="TXI51" s="342" t="s">
        <v>35</v>
      </c>
      <c r="TXJ51" s="342" t="s">
        <v>35</v>
      </c>
      <c r="TXK51" s="342" t="s">
        <v>35</v>
      </c>
      <c r="TXL51" s="342" t="s">
        <v>35</v>
      </c>
      <c r="TXM51" s="342" t="s">
        <v>35</v>
      </c>
      <c r="TXN51" s="342" t="s">
        <v>35</v>
      </c>
      <c r="TXO51" s="342" t="s">
        <v>35</v>
      </c>
      <c r="TXP51" s="342" t="s">
        <v>35</v>
      </c>
      <c r="TXQ51" s="342" t="s">
        <v>35</v>
      </c>
      <c r="TXR51" s="342" t="s">
        <v>35</v>
      </c>
      <c r="TXS51" s="342" t="s">
        <v>35</v>
      </c>
      <c r="TXT51" s="342" t="s">
        <v>35</v>
      </c>
      <c r="TXU51" s="342" t="s">
        <v>35</v>
      </c>
      <c r="TXV51" s="342" t="s">
        <v>35</v>
      </c>
      <c r="TXW51" s="342" t="s">
        <v>35</v>
      </c>
      <c r="TXX51" s="342" t="s">
        <v>35</v>
      </c>
      <c r="TXY51" s="342" t="s">
        <v>35</v>
      </c>
      <c r="TXZ51" s="342" t="s">
        <v>35</v>
      </c>
      <c r="TYA51" s="342" t="s">
        <v>35</v>
      </c>
      <c r="TYB51" s="342" t="s">
        <v>35</v>
      </c>
      <c r="TYC51" s="342" t="s">
        <v>35</v>
      </c>
      <c r="TYD51" s="342" t="s">
        <v>35</v>
      </c>
      <c r="TYE51" s="342" t="s">
        <v>35</v>
      </c>
      <c r="TYF51" s="342" t="s">
        <v>35</v>
      </c>
      <c r="TYG51" s="342" t="s">
        <v>35</v>
      </c>
      <c r="TYH51" s="342" t="s">
        <v>35</v>
      </c>
      <c r="TYI51" s="342" t="s">
        <v>35</v>
      </c>
      <c r="TYJ51" s="342" t="s">
        <v>35</v>
      </c>
      <c r="TYK51" s="342" t="s">
        <v>35</v>
      </c>
      <c r="TYL51" s="342" t="s">
        <v>35</v>
      </c>
      <c r="TYM51" s="342" t="s">
        <v>35</v>
      </c>
      <c r="TYN51" s="342" t="s">
        <v>35</v>
      </c>
      <c r="TYO51" s="342" t="s">
        <v>35</v>
      </c>
      <c r="TYP51" s="342" t="s">
        <v>35</v>
      </c>
      <c r="TYQ51" s="342" t="s">
        <v>35</v>
      </c>
      <c r="TYR51" s="342" t="s">
        <v>35</v>
      </c>
      <c r="TYS51" s="342" t="s">
        <v>35</v>
      </c>
      <c r="TYT51" s="342" t="s">
        <v>35</v>
      </c>
      <c r="TYU51" s="342" t="s">
        <v>35</v>
      </c>
      <c r="TYV51" s="342" t="s">
        <v>35</v>
      </c>
      <c r="TYW51" s="342" t="s">
        <v>35</v>
      </c>
      <c r="TYX51" s="342" t="s">
        <v>35</v>
      </c>
      <c r="TYY51" s="342" t="s">
        <v>35</v>
      </c>
      <c r="TYZ51" s="342" t="s">
        <v>35</v>
      </c>
      <c r="TZA51" s="342" t="s">
        <v>35</v>
      </c>
      <c r="TZB51" s="342" t="s">
        <v>35</v>
      </c>
      <c r="TZC51" s="342" t="s">
        <v>35</v>
      </c>
      <c r="TZD51" s="342" t="s">
        <v>35</v>
      </c>
      <c r="TZE51" s="342" t="s">
        <v>35</v>
      </c>
      <c r="TZF51" s="342" t="s">
        <v>35</v>
      </c>
      <c r="TZG51" s="342" t="s">
        <v>35</v>
      </c>
      <c r="TZH51" s="342" t="s">
        <v>35</v>
      </c>
      <c r="TZI51" s="342" t="s">
        <v>35</v>
      </c>
      <c r="TZJ51" s="342" t="s">
        <v>35</v>
      </c>
      <c r="TZK51" s="342" t="s">
        <v>35</v>
      </c>
      <c r="TZL51" s="342" t="s">
        <v>35</v>
      </c>
      <c r="TZM51" s="342" t="s">
        <v>35</v>
      </c>
      <c r="TZN51" s="342" t="s">
        <v>35</v>
      </c>
      <c r="TZO51" s="342" t="s">
        <v>35</v>
      </c>
      <c r="TZP51" s="342" t="s">
        <v>35</v>
      </c>
      <c r="TZQ51" s="342" t="s">
        <v>35</v>
      </c>
      <c r="TZR51" s="342" t="s">
        <v>35</v>
      </c>
      <c r="TZS51" s="342" t="s">
        <v>35</v>
      </c>
      <c r="TZT51" s="342" t="s">
        <v>35</v>
      </c>
      <c r="TZU51" s="342" t="s">
        <v>35</v>
      </c>
      <c r="TZV51" s="342" t="s">
        <v>35</v>
      </c>
      <c r="TZW51" s="342" t="s">
        <v>35</v>
      </c>
      <c r="TZX51" s="342" t="s">
        <v>35</v>
      </c>
      <c r="TZY51" s="342" t="s">
        <v>35</v>
      </c>
      <c r="TZZ51" s="342" t="s">
        <v>35</v>
      </c>
      <c r="UAA51" s="342" t="s">
        <v>35</v>
      </c>
      <c r="UAB51" s="342" t="s">
        <v>35</v>
      </c>
      <c r="UAC51" s="342" t="s">
        <v>35</v>
      </c>
      <c r="UAD51" s="342" t="s">
        <v>35</v>
      </c>
      <c r="UAE51" s="342" t="s">
        <v>35</v>
      </c>
      <c r="UAF51" s="342" t="s">
        <v>35</v>
      </c>
      <c r="UAG51" s="342" t="s">
        <v>35</v>
      </c>
      <c r="UAH51" s="342" t="s">
        <v>35</v>
      </c>
      <c r="UAI51" s="342" t="s">
        <v>35</v>
      </c>
      <c r="UAJ51" s="342" t="s">
        <v>35</v>
      </c>
      <c r="UAK51" s="342" t="s">
        <v>35</v>
      </c>
      <c r="UAL51" s="342" t="s">
        <v>35</v>
      </c>
      <c r="UAM51" s="342" t="s">
        <v>35</v>
      </c>
      <c r="UAN51" s="342" t="s">
        <v>35</v>
      </c>
      <c r="UAO51" s="342" t="s">
        <v>35</v>
      </c>
      <c r="UAP51" s="342" t="s">
        <v>35</v>
      </c>
      <c r="UAQ51" s="342" t="s">
        <v>35</v>
      </c>
      <c r="UAR51" s="342" t="s">
        <v>35</v>
      </c>
      <c r="UAS51" s="342" t="s">
        <v>35</v>
      </c>
      <c r="UAT51" s="342" t="s">
        <v>35</v>
      </c>
      <c r="UAU51" s="342" t="s">
        <v>35</v>
      </c>
      <c r="UAV51" s="342" t="s">
        <v>35</v>
      </c>
      <c r="UAW51" s="342" t="s">
        <v>35</v>
      </c>
      <c r="UAX51" s="342" t="s">
        <v>35</v>
      </c>
      <c r="UAY51" s="342" t="s">
        <v>35</v>
      </c>
      <c r="UAZ51" s="342" t="s">
        <v>35</v>
      </c>
      <c r="UBA51" s="342" t="s">
        <v>35</v>
      </c>
      <c r="UBB51" s="342" t="s">
        <v>35</v>
      </c>
      <c r="UBC51" s="342" t="s">
        <v>35</v>
      </c>
      <c r="UBD51" s="342" t="s">
        <v>35</v>
      </c>
      <c r="UBE51" s="342" t="s">
        <v>35</v>
      </c>
      <c r="UBF51" s="342" t="s">
        <v>35</v>
      </c>
      <c r="UBG51" s="342" t="s">
        <v>35</v>
      </c>
      <c r="UBH51" s="342" t="s">
        <v>35</v>
      </c>
      <c r="UBI51" s="342" t="s">
        <v>35</v>
      </c>
      <c r="UBJ51" s="342" t="s">
        <v>35</v>
      </c>
      <c r="UBK51" s="342" t="s">
        <v>35</v>
      </c>
      <c r="UBL51" s="342" t="s">
        <v>35</v>
      </c>
      <c r="UBM51" s="342" t="s">
        <v>35</v>
      </c>
      <c r="UBN51" s="342" t="s">
        <v>35</v>
      </c>
      <c r="UBO51" s="342" t="s">
        <v>35</v>
      </c>
      <c r="UBP51" s="342" t="s">
        <v>35</v>
      </c>
      <c r="UBQ51" s="342" t="s">
        <v>35</v>
      </c>
      <c r="UBR51" s="342" t="s">
        <v>35</v>
      </c>
      <c r="UBS51" s="342" t="s">
        <v>35</v>
      </c>
      <c r="UBT51" s="342" t="s">
        <v>35</v>
      </c>
      <c r="UBU51" s="342" t="s">
        <v>35</v>
      </c>
      <c r="UBV51" s="342" t="s">
        <v>35</v>
      </c>
      <c r="UBW51" s="342" t="s">
        <v>35</v>
      </c>
      <c r="UBX51" s="342" t="s">
        <v>35</v>
      </c>
      <c r="UBY51" s="342" t="s">
        <v>35</v>
      </c>
      <c r="UBZ51" s="342" t="s">
        <v>35</v>
      </c>
      <c r="UCA51" s="342" t="s">
        <v>35</v>
      </c>
      <c r="UCB51" s="342" t="s">
        <v>35</v>
      </c>
      <c r="UCC51" s="342" t="s">
        <v>35</v>
      </c>
      <c r="UCD51" s="342" t="s">
        <v>35</v>
      </c>
      <c r="UCE51" s="342" t="s">
        <v>35</v>
      </c>
      <c r="UCF51" s="342" t="s">
        <v>35</v>
      </c>
      <c r="UCG51" s="342" t="s">
        <v>35</v>
      </c>
      <c r="UCH51" s="342" t="s">
        <v>35</v>
      </c>
      <c r="UCI51" s="342" t="s">
        <v>35</v>
      </c>
      <c r="UCJ51" s="342" t="s">
        <v>35</v>
      </c>
      <c r="UCK51" s="342" t="s">
        <v>35</v>
      </c>
      <c r="UCL51" s="342" t="s">
        <v>35</v>
      </c>
      <c r="UCM51" s="342" t="s">
        <v>35</v>
      </c>
      <c r="UCN51" s="342" t="s">
        <v>35</v>
      </c>
      <c r="UCO51" s="342" t="s">
        <v>35</v>
      </c>
      <c r="UCP51" s="342" t="s">
        <v>35</v>
      </c>
      <c r="UCQ51" s="342" t="s">
        <v>35</v>
      </c>
      <c r="UCR51" s="342" t="s">
        <v>35</v>
      </c>
      <c r="UCS51" s="342" t="s">
        <v>35</v>
      </c>
      <c r="UCT51" s="342" t="s">
        <v>35</v>
      </c>
      <c r="UCU51" s="342" t="s">
        <v>35</v>
      </c>
      <c r="UCV51" s="342" t="s">
        <v>35</v>
      </c>
      <c r="UCW51" s="342" t="s">
        <v>35</v>
      </c>
      <c r="UCX51" s="342" t="s">
        <v>35</v>
      </c>
      <c r="UCY51" s="342" t="s">
        <v>35</v>
      </c>
      <c r="UCZ51" s="342" t="s">
        <v>35</v>
      </c>
      <c r="UDA51" s="342" t="s">
        <v>35</v>
      </c>
      <c r="UDB51" s="342" t="s">
        <v>35</v>
      </c>
      <c r="UDC51" s="342" t="s">
        <v>35</v>
      </c>
      <c r="UDD51" s="342" t="s">
        <v>35</v>
      </c>
      <c r="UDE51" s="342" t="s">
        <v>35</v>
      </c>
      <c r="UDF51" s="342" t="s">
        <v>35</v>
      </c>
      <c r="UDG51" s="342" t="s">
        <v>35</v>
      </c>
      <c r="UDH51" s="342" t="s">
        <v>35</v>
      </c>
      <c r="UDI51" s="342" t="s">
        <v>35</v>
      </c>
      <c r="UDJ51" s="342" t="s">
        <v>35</v>
      </c>
      <c r="UDK51" s="342" t="s">
        <v>35</v>
      </c>
      <c r="UDL51" s="342" t="s">
        <v>35</v>
      </c>
      <c r="UDM51" s="342" t="s">
        <v>35</v>
      </c>
      <c r="UDN51" s="342" t="s">
        <v>35</v>
      </c>
      <c r="UDO51" s="342" t="s">
        <v>35</v>
      </c>
      <c r="UDP51" s="342" t="s">
        <v>35</v>
      </c>
      <c r="UDQ51" s="342" t="s">
        <v>35</v>
      </c>
      <c r="UDR51" s="342" t="s">
        <v>35</v>
      </c>
      <c r="UDS51" s="342" t="s">
        <v>35</v>
      </c>
      <c r="UDT51" s="342" t="s">
        <v>35</v>
      </c>
      <c r="UDU51" s="342" t="s">
        <v>35</v>
      </c>
      <c r="UDV51" s="342" t="s">
        <v>35</v>
      </c>
      <c r="UDW51" s="342" t="s">
        <v>35</v>
      </c>
      <c r="UDX51" s="342" t="s">
        <v>35</v>
      </c>
      <c r="UDY51" s="342" t="s">
        <v>35</v>
      </c>
      <c r="UDZ51" s="342" t="s">
        <v>35</v>
      </c>
      <c r="UEA51" s="342" t="s">
        <v>35</v>
      </c>
      <c r="UEB51" s="342" t="s">
        <v>35</v>
      </c>
      <c r="UEC51" s="342" t="s">
        <v>35</v>
      </c>
      <c r="UED51" s="342" t="s">
        <v>35</v>
      </c>
      <c r="UEE51" s="342" t="s">
        <v>35</v>
      </c>
      <c r="UEF51" s="342" t="s">
        <v>35</v>
      </c>
      <c r="UEG51" s="342" t="s">
        <v>35</v>
      </c>
      <c r="UEH51" s="342" t="s">
        <v>35</v>
      </c>
      <c r="UEI51" s="342" t="s">
        <v>35</v>
      </c>
      <c r="UEJ51" s="342" t="s">
        <v>35</v>
      </c>
      <c r="UEK51" s="342" t="s">
        <v>35</v>
      </c>
      <c r="UEL51" s="342" t="s">
        <v>35</v>
      </c>
      <c r="UEM51" s="342" t="s">
        <v>35</v>
      </c>
      <c r="UEN51" s="342" t="s">
        <v>35</v>
      </c>
      <c r="UEO51" s="342" t="s">
        <v>35</v>
      </c>
      <c r="UEP51" s="342" t="s">
        <v>35</v>
      </c>
      <c r="UEQ51" s="342" t="s">
        <v>35</v>
      </c>
      <c r="UER51" s="342" t="s">
        <v>35</v>
      </c>
      <c r="UES51" s="342" t="s">
        <v>35</v>
      </c>
      <c r="UET51" s="342" t="s">
        <v>35</v>
      </c>
      <c r="UEU51" s="342" t="s">
        <v>35</v>
      </c>
      <c r="UEV51" s="342" t="s">
        <v>35</v>
      </c>
      <c r="UEW51" s="342" t="s">
        <v>35</v>
      </c>
      <c r="UEX51" s="342" t="s">
        <v>35</v>
      </c>
      <c r="UEY51" s="342" t="s">
        <v>35</v>
      </c>
      <c r="UEZ51" s="342" t="s">
        <v>35</v>
      </c>
      <c r="UFA51" s="342" t="s">
        <v>35</v>
      </c>
      <c r="UFB51" s="342" t="s">
        <v>35</v>
      </c>
      <c r="UFC51" s="342" t="s">
        <v>35</v>
      </c>
      <c r="UFD51" s="342" t="s">
        <v>35</v>
      </c>
      <c r="UFE51" s="342" t="s">
        <v>35</v>
      </c>
      <c r="UFF51" s="342" t="s">
        <v>35</v>
      </c>
      <c r="UFG51" s="342" t="s">
        <v>35</v>
      </c>
      <c r="UFH51" s="342" t="s">
        <v>35</v>
      </c>
      <c r="UFI51" s="342" t="s">
        <v>35</v>
      </c>
      <c r="UFJ51" s="342" t="s">
        <v>35</v>
      </c>
      <c r="UFK51" s="342" t="s">
        <v>35</v>
      </c>
      <c r="UFL51" s="342" t="s">
        <v>35</v>
      </c>
      <c r="UFM51" s="342" t="s">
        <v>35</v>
      </c>
      <c r="UFN51" s="342" t="s">
        <v>35</v>
      </c>
      <c r="UFO51" s="342" t="s">
        <v>35</v>
      </c>
      <c r="UFP51" s="342" t="s">
        <v>35</v>
      </c>
      <c r="UFQ51" s="342" t="s">
        <v>35</v>
      </c>
      <c r="UFR51" s="342" t="s">
        <v>35</v>
      </c>
      <c r="UFS51" s="342" t="s">
        <v>35</v>
      </c>
      <c r="UFT51" s="342" t="s">
        <v>35</v>
      </c>
      <c r="UFU51" s="342" t="s">
        <v>35</v>
      </c>
      <c r="UFV51" s="342" t="s">
        <v>35</v>
      </c>
      <c r="UFW51" s="342" t="s">
        <v>35</v>
      </c>
      <c r="UFX51" s="342" t="s">
        <v>35</v>
      </c>
      <c r="UFY51" s="342" t="s">
        <v>35</v>
      </c>
      <c r="UFZ51" s="342" t="s">
        <v>35</v>
      </c>
      <c r="UGA51" s="342" t="s">
        <v>35</v>
      </c>
      <c r="UGB51" s="342" t="s">
        <v>35</v>
      </c>
      <c r="UGC51" s="342" t="s">
        <v>35</v>
      </c>
      <c r="UGD51" s="342" t="s">
        <v>35</v>
      </c>
      <c r="UGE51" s="342" t="s">
        <v>35</v>
      </c>
      <c r="UGF51" s="342" t="s">
        <v>35</v>
      </c>
      <c r="UGG51" s="342" t="s">
        <v>35</v>
      </c>
      <c r="UGH51" s="342" t="s">
        <v>35</v>
      </c>
      <c r="UGI51" s="342" t="s">
        <v>35</v>
      </c>
      <c r="UGJ51" s="342" t="s">
        <v>35</v>
      </c>
      <c r="UGK51" s="342" t="s">
        <v>35</v>
      </c>
      <c r="UGL51" s="342" t="s">
        <v>35</v>
      </c>
      <c r="UGM51" s="342" t="s">
        <v>35</v>
      </c>
      <c r="UGN51" s="342" t="s">
        <v>35</v>
      </c>
      <c r="UGO51" s="342" t="s">
        <v>35</v>
      </c>
      <c r="UGP51" s="342" t="s">
        <v>35</v>
      </c>
      <c r="UGQ51" s="342" t="s">
        <v>35</v>
      </c>
      <c r="UGR51" s="342" t="s">
        <v>35</v>
      </c>
      <c r="UGS51" s="342" t="s">
        <v>35</v>
      </c>
      <c r="UGT51" s="342" t="s">
        <v>35</v>
      </c>
      <c r="UGU51" s="342" t="s">
        <v>35</v>
      </c>
      <c r="UGV51" s="342" t="s">
        <v>35</v>
      </c>
      <c r="UGW51" s="342" t="s">
        <v>35</v>
      </c>
      <c r="UGX51" s="342" t="s">
        <v>35</v>
      </c>
      <c r="UGY51" s="342" t="s">
        <v>35</v>
      </c>
      <c r="UGZ51" s="342" t="s">
        <v>35</v>
      </c>
      <c r="UHA51" s="342" t="s">
        <v>35</v>
      </c>
      <c r="UHB51" s="342" t="s">
        <v>35</v>
      </c>
      <c r="UHC51" s="342" t="s">
        <v>35</v>
      </c>
      <c r="UHD51" s="342" t="s">
        <v>35</v>
      </c>
      <c r="UHE51" s="342" t="s">
        <v>35</v>
      </c>
      <c r="UHF51" s="342" t="s">
        <v>35</v>
      </c>
      <c r="UHG51" s="342" t="s">
        <v>35</v>
      </c>
      <c r="UHH51" s="342" t="s">
        <v>35</v>
      </c>
      <c r="UHI51" s="342" t="s">
        <v>35</v>
      </c>
      <c r="UHJ51" s="342" t="s">
        <v>35</v>
      </c>
      <c r="UHK51" s="342" t="s">
        <v>35</v>
      </c>
      <c r="UHL51" s="342" t="s">
        <v>35</v>
      </c>
      <c r="UHM51" s="342" t="s">
        <v>35</v>
      </c>
      <c r="UHN51" s="342" t="s">
        <v>35</v>
      </c>
      <c r="UHO51" s="342" t="s">
        <v>35</v>
      </c>
      <c r="UHP51" s="342" t="s">
        <v>35</v>
      </c>
      <c r="UHQ51" s="342" t="s">
        <v>35</v>
      </c>
      <c r="UHR51" s="342" t="s">
        <v>35</v>
      </c>
      <c r="UHS51" s="342" t="s">
        <v>35</v>
      </c>
      <c r="UHT51" s="342" t="s">
        <v>35</v>
      </c>
      <c r="UHU51" s="342" t="s">
        <v>35</v>
      </c>
      <c r="UHV51" s="342" t="s">
        <v>35</v>
      </c>
      <c r="UHW51" s="342" t="s">
        <v>35</v>
      </c>
      <c r="UHX51" s="342" t="s">
        <v>35</v>
      </c>
      <c r="UHY51" s="342" t="s">
        <v>35</v>
      </c>
      <c r="UHZ51" s="342" t="s">
        <v>35</v>
      </c>
      <c r="UIA51" s="342" t="s">
        <v>35</v>
      </c>
      <c r="UIB51" s="342" t="s">
        <v>35</v>
      </c>
      <c r="UIC51" s="342" t="s">
        <v>35</v>
      </c>
      <c r="UID51" s="342" t="s">
        <v>35</v>
      </c>
      <c r="UIE51" s="342" t="s">
        <v>35</v>
      </c>
      <c r="UIF51" s="342" t="s">
        <v>35</v>
      </c>
      <c r="UIG51" s="342" t="s">
        <v>35</v>
      </c>
      <c r="UIH51" s="342" t="s">
        <v>35</v>
      </c>
      <c r="UII51" s="342" t="s">
        <v>35</v>
      </c>
      <c r="UIJ51" s="342" t="s">
        <v>35</v>
      </c>
      <c r="UIK51" s="342" t="s">
        <v>35</v>
      </c>
      <c r="UIL51" s="342" t="s">
        <v>35</v>
      </c>
      <c r="UIM51" s="342" t="s">
        <v>35</v>
      </c>
      <c r="UIN51" s="342" t="s">
        <v>35</v>
      </c>
      <c r="UIO51" s="342" t="s">
        <v>35</v>
      </c>
      <c r="UIP51" s="342" t="s">
        <v>35</v>
      </c>
      <c r="UIQ51" s="342" t="s">
        <v>35</v>
      </c>
      <c r="UIR51" s="342" t="s">
        <v>35</v>
      </c>
      <c r="UIS51" s="342" t="s">
        <v>35</v>
      </c>
      <c r="UIT51" s="342" t="s">
        <v>35</v>
      </c>
      <c r="UIU51" s="342" t="s">
        <v>35</v>
      </c>
      <c r="UIV51" s="342" t="s">
        <v>35</v>
      </c>
      <c r="UIW51" s="342" t="s">
        <v>35</v>
      </c>
      <c r="UIX51" s="342" t="s">
        <v>35</v>
      </c>
      <c r="UIY51" s="342" t="s">
        <v>35</v>
      </c>
      <c r="UIZ51" s="342" t="s">
        <v>35</v>
      </c>
      <c r="UJA51" s="342" t="s">
        <v>35</v>
      </c>
      <c r="UJB51" s="342" t="s">
        <v>35</v>
      </c>
      <c r="UJC51" s="342" t="s">
        <v>35</v>
      </c>
      <c r="UJD51" s="342" t="s">
        <v>35</v>
      </c>
      <c r="UJE51" s="342" t="s">
        <v>35</v>
      </c>
      <c r="UJF51" s="342" t="s">
        <v>35</v>
      </c>
      <c r="UJG51" s="342" t="s">
        <v>35</v>
      </c>
      <c r="UJH51" s="342" t="s">
        <v>35</v>
      </c>
      <c r="UJI51" s="342" t="s">
        <v>35</v>
      </c>
      <c r="UJJ51" s="342" t="s">
        <v>35</v>
      </c>
      <c r="UJK51" s="342" t="s">
        <v>35</v>
      </c>
      <c r="UJL51" s="342" t="s">
        <v>35</v>
      </c>
      <c r="UJM51" s="342" t="s">
        <v>35</v>
      </c>
      <c r="UJN51" s="342" t="s">
        <v>35</v>
      </c>
      <c r="UJO51" s="342" t="s">
        <v>35</v>
      </c>
      <c r="UJP51" s="342" t="s">
        <v>35</v>
      </c>
      <c r="UJQ51" s="342" t="s">
        <v>35</v>
      </c>
      <c r="UJR51" s="342" t="s">
        <v>35</v>
      </c>
      <c r="UJS51" s="342" t="s">
        <v>35</v>
      </c>
      <c r="UJT51" s="342" t="s">
        <v>35</v>
      </c>
      <c r="UJU51" s="342" t="s">
        <v>35</v>
      </c>
      <c r="UJV51" s="342" t="s">
        <v>35</v>
      </c>
      <c r="UJW51" s="342" t="s">
        <v>35</v>
      </c>
      <c r="UJX51" s="342" t="s">
        <v>35</v>
      </c>
      <c r="UJY51" s="342" t="s">
        <v>35</v>
      </c>
      <c r="UJZ51" s="342" t="s">
        <v>35</v>
      </c>
      <c r="UKA51" s="342" t="s">
        <v>35</v>
      </c>
      <c r="UKB51" s="342" t="s">
        <v>35</v>
      </c>
      <c r="UKC51" s="342" t="s">
        <v>35</v>
      </c>
      <c r="UKD51" s="342" t="s">
        <v>35</v>
      </c>
      <c r="UKE51" s="342" t="s">
        <v>35</v>
      </c>
      <c r="UKF51" s="342" t="s">
        <v>35</v>
      </c>
      <c r="UKG51" s="342" t="s">
        <v>35</v>
      </c>
      <c r="UKH51" s="342" t="s">
        <v>35</v>
      </c>
      <c r="UKI51" s="342" t="s">
        <v>35</v>
      </c>
      <c r="UKJ51" s="342" t="s">
        <v>35</v>
      </c>
      <c r="UKK51" s="342" t="s">
        <v>35</v>
      </c>
      <c r="UKL51" s="342" t="s">
        <v>35</v>
      </c>
      <c r="UKM51" s="342" t="s">
        <v>35</v>
      </c>
      <c r="UKN51" s="342" t="s">
        <v>35</v>
      </c>
      <c r="UKO51" s="342" t="s">
        <v>35</v>
      </c>
      <c r="UKP51" s="342" t="s">
        <v>35</v>
      </c>
      <c r="UKQ51" s="342" t="s">
        <v>35</v>
      </c>
      <c r="UKR51" s="342" t="s">
        <v>35</v>
      </c>
      <c r="UKS51" s="342" t="s">
        <v>35</v>
      </c>
      <c r="UKT51" s="342" t="s">
        <v>35</v>
      </c>
      <c r="UKU51" s="342" t="s">
        <v>35</v>
      </c>
      <c r="UKV51" s="342" t="s">
        <v>35</v>
      </c>
      <c r="UKW51" s="342" t="s">
        <v>35</v>
      </c>
      <c r="UKX51" s="342" t="s">
        <v>35</v>
      </c>
      <c r="UKY51" s="342" t="s">
        <v>35</v>
      </c>
      <c r="UKZ51" s="342" t="s">
        <v>35</v>
      </c>
      <c r="ULA51" s="342" t="s">
        <v>35</v>
      </c>
      <c r="ULB51" s="342" t="s">
        <v>35</v>
      </c>
      <c r="ULC51" s="342" t="s">
        <v>35</v>
      </c>
      <c r="ULD51" s="342" t="s">
        <v>35</v>
      </c>
      <c r="ULE51" s="342" t="s">
        <v>35</v>
      </c>
      <c r="ULF51" s="342" t="s">
        <v>35</v>
      </c>
      <c r="ULG51" s="342" t="s">
        <v>35</v>
      </c>
      <c r="ULH51" s="342" t="s">
        <v>35</v>
      </c>
      <c r="ULI51" s="342" t="s">
        <v>35</v>
      </c>
      <c r="ULJ51" s="342" t="s">
        <v>35</v>
      </c>
      <c r="ULK51" s="342" t="s">
        <v>35</v>
      </c>
      <c r="ULL51" s="342" t="s">
        <v>35</v>
      </c>
      <c r="ULM51" s="342" t="s">
        <v>35</v>
      </c>
      <c r="ULN51" s="342" t="s">
        <v>35</v>
      </c>
      <c r="ULO51" s="342" t="s">
        <v>35</v>
      </c>
      <c r="ULP51" s="342" t="s">
        <v>35</v>
      </c>
      <c r="ULQ51" s="342" t="s">
        <v>35</v>
      </c>
      <c r="ULR51" s="342" t="s">
        <v>35</v>
      </c>
      <c r="ULS51" s="342" t="s">
        <v>35</v>
      </c>
      <c r="ULT51" s="342" t="s">
        <v>35</v>
      </c>
      <c r="ULU51" s="342" t="s">
        <v>35</v>
      </c>
      <c r="ULV51" s="342" t="s">
        <v>35</v>
      </c>
      <c r="ULW51" s="342" t="s">
        <v>35</v>
      </c>
      <c r="ULX51" s="342" t="s">
        <v>35</v>
      </c>
      <c r="ULY51" s="342" t="s">
        <v>35</v>
      </c>
      <c r="ULZ51" s="342" t="s">
        <v>35</v>
      </c>
      <c r="UMA51" s="342" t="s">
        <v>35</v>
      </c>
      <c r="UMB51" s="342" t="s">
        <v>35</v>
      </c>
      <c r="UMC51" s="342" t="s">
        <v>35</v>
      </c>
      <c r="UMD51" s="342" t="s">
        <v>35</v>
      </c>
      <c r="UME51" s="342" t="s">
        <v>35</v>
      </c>
      <c r="UMF51" s="342" t="s">
        <v>35</v>
      </c>
      <c r="UMG51" s="342" t="s">
        <v>35</v>
      </c>
      <c r="UMH51" s="342" t="s">
        <v>35</v>
      </c>
      <c r="UMI51" s="342" t="s">
        <v>35</v>
      </c>
      <c r="UMJ51" s="342" t="s">
        <v>35</v>
      </c>
      <c r="UMK51" s="342" t="s">
        <v>35</v>
      </c>
      <c r="UML51" s="342" t="s">
        <v>35</v>
      </c>
      <c r="UMM51" s="342" t="s">
        <v>35</v>
      </c>
      <c r="UMN51" s="342" t="s">
        <v>35</v>
      </c>
      <c r="UMO51" s="342" t="s">
        <v>35</v>
      </c>
      <c r="UMP51" s="342" t="s">
        <v>35</v>
      </c>
      <c r="UMQ51" s="342" t="s">
        <v>35</v>
      </c>
      <c r="UMR51" s="342" t="s">
        <v>35</v>
      </c>
      <c r="UMS51" s="342" t="s">
        <v>35</v>
      </c>
      <c r="UMT51" s="342" t="s">
        <v>35</v>
      </c>
      <c r="UMU51" s="342" t="s">
        <v>35</v>
      </c>
      <c r="UMV51" s="342" t="s">
        <v>35</v>
      </c>
      <c r="UMW51" s="342" t="s">
        <v>35</v>
      </c>
      <c r="UMX51" s="342" t="s">
        <v>35</v>
      </c>
      <c r="UMY51" s="342" t="s">
        <v>35</v>
      </c>
      <c r="UMZ51" s="342" t="s">
        <v>35</v>
      </c>
      <c r="UNA51" s="342" t="s">
        <v>35</v>
      </c>
      <c r="UNB51" s="342" t="s">
        <v>35</v>
      </c>
      <c r="UNC51" s="342" t="s">
        <v>35</v>
      </c>
      <c r="UND51" s="342" t="s">
        <v>35</v>
      </c>
      <c r="UNE51" s="342" t="s">
        <v>35</v>
      </c>
      <c r="UNF51" s="342" t="s">
        <v>35</v>
      </c>
      <c r="UNG51" s="342" t="s">
        <v>35</v>
      </c>
      <c r="UNH51" s="342" t="s">
        <v>35</v>
      </c>
      <c r="UNI51" s="342" t="s">
        <v>35</v>
      </c>
      <c r="UNJ51" s="342" t="s">
        <v>35</v>
      </c>
      <c r="UNK51" s="342" t="s">
        <v>35</v>
      </c>
      <c r="UNL51" s="342" t="s">
        <v>35</v>
      </c>
      <c r="UNM51" s="342" t="s">
        <v>35</v>
      </c>
      <c r="UNN51" s="342" t="s">
        <v>35</v>
      </c>
      <c r="UNO51" s="342" t="s">
        <v>35</v>
      </c>
      <c r="UNP51" s="342" t="s">
        <v>35</v>
      </c>
      <c r="UNQ51" s="342" t="s">
        <v>35</v>
      </c>
      <c r="UNR51" s="342" t="s">
        <v>35</v>
      </c>
      <c r="UNS51" s="342" t="s">
        <v>35</v>
      </c>
      <c r="UNT51" s="342" t="s">
        <v>35</v>
      </c>
      <c r="UNU51" s="342" t="s">
        <v>35</v>
      </c>
      <c r="UNV51" s="342" t="s">
        <v>35</v>
      </c>
      <c r="UNW51" s="342" t="s">
        <v>35</v>
      </c>
      <c r="UNX51" s="342" t="s">
        <v>35</v>
      </c>
      <c r="UNY51" s="342" t="s">
        <v>35</v>
      </c>
      <c r="UNZ51" s="342" t="s">
        <v>35</v>
      </c>
      <c r="UOA51" s="342" t="s">
        <v>35</v>
      </c>
      <c r="UOB51" s="342" t="s">
        <v>35</v>
      </c>
      <c r="UOC51" s="342" t="s">
        <v>35</v>
      </c>
      <c r="UOD51" s="342" t="s">
        <v>35</v>
      </c>
      <c r="UOE51" s="342" t="s">
        <v>35</v>
      </c>
      <c r="UOF51" s="342" t="s">
        <v>35</v>
      </c>
      <c r="UOG51" s="342" t="s">
        <v>35</v>
      </c>
      <c r="UOH51" s="342" t="s">
        <v>35</v>
      </c>
      <c r="UOI51" s="342" t="s">
        <v>35</v>
      </c>
      <c r="UOJ51" s="342" t="s">
        <v>35</v>
      </c>
      <c r="UOK51" s="342" t="s">
        <v>35</v>
      </c>
      <c r="UOL51" s="342" t="s">
        <v>35</v>
      </c>
      <c r="UOM51" s="342" t="s">
        <v>35</v>
      </c>
      <c r="UON51" s="342" t="s">
        <v>35</v>
      </c>
      <c r="UOO51" s="342" t="s">
        <v>35</v>
      </c>
      <c r="UOP51" s="342" t="s">
        <v>35</v>
      </c>
      <c r="UOQ51" s="342" t="s">
        <v>35</v>
      </c>
      <c r="UOR51" s="342" t="s">
        <v>35</v>
      </c>
      <c r="UOS51" s="342" t="s">
        <v>35</v>
      </c>
      <c r="UOT51" s="342" t="s">
        <v>35</v>
      </c>
      <c r="UOU51" s="342" t="s">
        <v>35</v>
      </c>
      <c r="UOV51" s="342" t="s">
        <v>35</v>
      </c>
      <c r="UOW51" s="342" t="s">
        <v>35</v>
      </c>
      <c r="UOX51" s="342" t="s">
        <v>35</v>
      </c>
      <c r="UOY51" s="342" t="s">
        <v>35</v>
      </c>
      <c r="UOZ51" s="342" t="s">
        <v>35</v>
      </c>
      <c r="UPA51" s="342" t="s">
        <v>35</v>
      </c>
      <c r="UPB51" s="342" t="s">
        <v>35</v>
      </c>
      <c r="UPC51" s="342" t="s">
        <v>35</v>
      </c>
      <c r="UPD51" s="342" t="s">
        <v>35</v>
      </c>
      <c r="UPE51" s="342" t="s">
        <v>35</v>
      </c>
      <c r="UPF51" s="342" t="s">
        <v>35</v>
      </c>
      <c r="UPG51" s="342" t="s">
        <v>35</v>
      </c>
      <c r="UPH51" s="342" t="s">
        <v>35</v>
      </c>
      <c r="UPI51" s="342" t="s">
        <v>35</v>
      </c>
      <c r="UPJ51" s="342" t="s">
        <v>35</v>
      </c>
      <c r="UPK51" s="342" t="s">
        <v>35</v>
      </c>
      <c r="UPL51" s="342" t="s">
        <v>35</v>
      </c>
      <c r="UPM51" s="342" t="s">
        <v>35</v>
      </c>
      <c r="UPN51" s="342" t="s">
        <v>35</v>
      </c>
      <c r="UPO51" s="342" t="s">
        <v>35</v>
      </c>
      <c r="UPP51" s="342" t="s">
        <v>35</v>
      </c>
      <c r="UPQ51" s="342" t="s">
        <v>35</v>
      </c>
      <c r="UPR51" s="342" t="s">
        <v>35</v>
      </c>
      <c r="UPS51" s="342" t="s">
        <v>35</v>
      </c>
      <c r="UPT51" s="342" t="s">
        <v>35</v>
      </c>
      <c r="UPU51" s="342" t="s">
        <v>35</v>
      </c>
      <c r="UPV51" s="342" t="s">
        <v>35</v>
      </c>
      <c r="UPW51" s="342" t="s">
        <v>35</v>
      </c>
      <c r="UPX51" s="342" t="s">
        <v>35</v>
      </c>
      <c r="UPY51" s="342" t="s">
        <v>35</v>
      </c>
      <c r="UPZ51" s="342" t="s">
        <v>35</v>
      </c>
      <c r="UQA51" s="342" t="s">
        <v>35</v>
      </c>
      <c r="UQB51" s="342" t="s">
        <v>35</v>
      </c>
      <c r="UQC51" s="342" t="s">
        <v>35</v>
      </c>
      <c r="UQD51" s="342" t="s">
        <v>35</v>
      </c>
      <c r="UQE51" s="342" t="s">
        <v>35</v>
      </c>
      <c r="UQF51" s="342" t="s">
        <v>35</v>
      </c>
      <c r="UQG51" s="342" t="s">
        <v>35</v>
      </c>
      <c r="UQH51" s="342" t="s">
        <v>35</v>
      </c>
      <c r="UQI51" s="342" t="s">
        <v>35</v>
      </c>
      <c r="UQJ51" s="342" t="s">
        <v>35</v>
      </c>
      <c r="UQK51" s="342" t="s">
        <v>35</v>
      </c>
      <c r="UQL51" s="342" t="s">
        <v>35</v>
      </c>
      <c r="UQM51" s="342" t="s">
        <v>35</v>
      </c>
      <c r="UQN51" s="342" t="s">
        <v>35</v>
      </c>
      <c r="UQO51" s="342" t="s">
        <v>35</v>
      </c>
      <c r="UQP51" s="342" t="s">
        <v>35</v>
      </c>
      <c r="UQQ51" s="342" t="s">
        <v>35</v>
      </c>
      <c r="UQR51" s="342" t="s">
        <v>35</v>
      </c>
      <c r="UQS51" s="342" t="s">
        <v>35</v>
      </c>
      <c r="UQT51" s="342" t="s">
        <v>35</v>
      </c>
      <c r="UQU51" s="342" t="s">
        <v>35</v>
      </c>
      <c r="UQV51" s="342" t="s">
        <v>35</v>
      </c>
      <c r="UQW51" s="342" t="s">
        <v>35</v>
      </c>
      <c r="UQX51" s="342" t="s">
        <v>35</v>
      </c>
      <c r="UQY51" s="342" t="s">
        <v>35</v>
      </c>
      <c r="UQZ51" s="342" t="s">
        <v>35</v>
      </c>
      <c r="URA51" s="342" t="s">
        <v>35</v>
      </c>
      <c r="URB51" s="342" t="s">
        <v>35</v>
      </c>
      <c r="URC51" s="342" t="s">
        <v>35</v>
      </c>
      <c r="URD51" s="342" t="s">
        <v>35</v>
      </c>
      <c r="URE51" s="342" t="s">
        <v>35</v>
      </c>
      <c r="URF51" s="342" t="s">
        <v>35</v>
      </c>
      <c r="URG51" s="342" t="s">
        <v>35</v>
      </c>
      <c r="URH51" s="342" t="s">
        <v>35</v>
      </c>
      <c r="URI51" s="342" t="s">
        <v>35</v>
      </c>
      <c r="URJ51" s="342" t="s">
        <v>35</v>
      </c>
      <c r="URK51" s="342" t="s">
        <v>35</v>
      </c>
      <c r="URL51" s="342" t="s">
        <v>35</v>
      </c>
      <c r="URM51" s="342" t="s">
        <v>35</v>
      </c>
      <c r="URN51" s="342" t="s">
        <v>35</v>
      </c>
      <c r="URO51" s="342" t="s">
        <v>35</v>
      </c>
      <c r="URP51" s="342" t="s">
        <v>35</v>
      </c>
      <c r="URQ51" s="342" t="s">
        <v>35</v>
      </c>
      <c r="URR51" s="342" t="s">
        <v>35</v>
      </c>
      <c r="URS51" s="342" t="s">
        <v>35</v>
      </c>
      <c r="URT51" s="342" t="s">
        <v>35</v>
      </c>
      <c r="URU51" s="342" t="s">
        <v>35</v>
      </c>
      <c r="URV51" s="342" t="s">
        <v>35</v>
      </c>
      <c r="URW51" s="342" t="s">
        <v>35</v>
      </c>
      <c r="URX51" s="342" t="s">
        <v>35</v>
      </c>
      <c r="URY51" s="342" t="s">
        <v>35</v>
      </c>
      <c r="URZ51" s="342" t="s">
        <v>35</v>
      </c>
      <c r="USA51" s="342" t="s">
        <v>35</v>
      </c>
      <c r="USB51" s="342" t="s">
        <v>35</v>
      </c>
      <c r="USC51" s="342" t="s">
        <v>35</v>
      </c>
      <c r="USD51" s="342" t="s">
        <v>35</v>
      </c>
      <c r="USE51" s="342" t="s">
        <v>35</v>
      </c>
      <c r="USF51" s="342" t="s">
        <v>35</v>
      </c>
      <c r="USG51" s="342" t="s">
        <v>35</v>
      </c>
      <c r="USH51" s="342" t="s">
        <v>35</v>
      </c>
      <c r="USI51" s="342" t="s">
        <v>35</v>
      </c>
      <c r="USJ51" s="342" t="s">
        <v>35</v>
      </c>
      <c r="USK51" s="342" t="s">
        <v>35</v>
      </c>
      <c r="USL51" s="342" t="s">
        <v>35</v>
      </c>
      <c r="USM51" s="342" t="s">
        <v>35</v>
      </c>
      <c r="USN51" s="342" t="s">
        <v>35</v>
      </c>
      <c r="USO51" s="342" t="s">
        <v>35</v>
      </c>
      <c r="USP51" s="342" t="s">
        <v>35</v>
      </c>
      <c r="USQ51" s="342" t="s">
        <v>35</v>
      </c>
      <c r="USR51" s="342" t="s">
        <v>35</v>
      </c>
      <c r="USS51" s="342" t="s">
        <v>35</v>
      </c>
      <c r="UST51" s="342" t="s">
        <v>35</v>
      </c>
      <c r="USU51" s="342" t="s">
        <v>35</v>
      </c>
      <c r="USV51" s="342" t="s">
        <v>35</v>
      </c>
      <c r="USW51" s="342" t="s">
        <v>35</v>
      </c>
      <c r="USX51" s="342" t="s">
        <v>35</v>
      </c>
      <c r="USY51" s="342" t="s">
        <v>35</v>
      </c>
      <c r="USZ51" s="342" t="s">
        <v>35</v>
      </c>
      <c r="UTA51" s="342" t="s">
        <v>35</v>
      </c>
      <c r="UTB51" s="342" t="s">
        <v>35</v>
      </c>
      <c r="UTC51" s="342" t="s">
        <v>35</v>
      </c>
      <c r="UTD51" s="342" t="s">
        <v>35</v>
      </c>
      <c r="UTE51" s="342" t="s">
        <v>35</v>
      </c>
      <c r="UTF51" s="342" t="s">
        <v>35</v>
      </c>
      <c r="UTG51" s="342" t="s">
        <v>35</v>
      </c>
      <c r="UTH51" s="342" t="s">
        <v>35</v>
      </c>
      <c r="UTI51" s="342" t="s">
        <v>35</v>
      </c>
      <c r="UTJ51" s="342" t="s">
        <v>35</v>
      </c>
      <c r="UTK51" s="342" t="s">
        <v>35</v>
      </c>
      <c r="UTL51" s="342" t="s">
        <v>35</v>
      </c>
      <c r="UTM51" s="342" t="s">
        <v>35</v>
      </c>
      <c r="UTN51" s="342" t="s">
        <v>35</v>
      </c>
      <c r="UTO51" s="342" t="s">
        <v>35</v>
      </c>
      <c r="UTP51" s="342" t="s">
        <v>35</v>
      </c>
      <c r="UTQ51" s="342" t="s">
        <v>35</v>
      </c>
      <c r="UTR51" s="342" t="s">
        <v>35</v>
      </c>
      <c r="UTS51" s="342" t="s">
        <v>35</v>
      </c>
      <c r="UTT51" s="342" t="s">
        <v>35</v>
      </c>
      <c r="UTU51" s="342" t="s">
        <v>35</v>
      </c>
      <c r="UTV51" s="342" t="s">
        <v>35</v>
      </c>
      <c r="UTW51" s="342" t="s">
        <v>35</v>
      </c>
      <c r="UTX51" s="342" t="s">
        <v>35</v>
      </c>
      <c r="UTY51" s="342" t="s">
        <v>35</v>
      </c>
      <c r="UTZ51" s="342" t="s">
        <v>35</v>
      </c>
      <c r="UUA51" s="342" t="s">
        <v>35</v>
      </c>
      <c r="UUB51" s="342" t="s">
        <v>35</v>
      </c>
      <c r="UUC51" s="342" t="s">
        <v>35</v>
      </c>
      <c r="UUD51" s="342" t="s">
        <v>35</v>
      </c>
      <c r="UUE51" s="342" t="s">
        <v>35</v>
      </c>
      <c r="UUF51" s="342" t="s">
        <v>35</v>
      </c>
      <c r="UUG51" s="342" t="s">
        <v>35</v>
      </c>
      <c r="UUH51" s="342" t="s">
        <v>35</v>
      </c>
      <c r="UUI51" s="342" t="s">
        <v>35</v>
      </c>
      <c r="UUJ51" s="342" t="s">
        <v>35</v>
      </c>
      <c r="UUK51" s="342" t="s">
        <v>35</v>
      </c>
      <c r="UUL51" s="342" t="s">
        <v>35</v>
      </c>
      <c r="UUM51" s="342" t="s">
        <v>35</v>
      </c>
      <c r="UUN51" s="342" t="s">
        <v>35</v>
      </c>
      <c r="UUO51" s="342" t="s">
        <v>35</v>
      </c>
      <c r="UUP51" s="342" t="s">
        <v>35</v>
      </c>
      <c r="UUQ51" s="342" t="s">
        <v>35</v>
      </c>
      <c r="UUR51" s="342" t="s">
        <v>35</v>
      </c>
      <c r="UUS51" s="342" t="s">
        <v>35</v>
      </c>
      <c r="UUT51" s="342" t="s">
        <v>35</v>
      </c>
      <c r="UUU51" s="342" t="s">
        <v>35</v>
      </c>
      <c r="UUV51" s="342" t="s">
        <v>35</v>
      </c>
      <c r="UUW51" s="342" t="s">
        <v>35</v>
      </c>
      <c r="UUX51" s="342" t="s">
        <v>35</v>
      </c>
      <c r="UUY51" s="342" t="s">
        <v>35</v>
      </c>
      <c r="UUZ51" s="342" t="s">
        <v>35</v>
      </c>
      <c r="UVA51" s="342" t="s">
        <v>35</v>
      </c>
      <c r="UVB51" s="342" t="s">
        <v>35</v>
      </c>
      <c r="UVC51" s="342" t="s">
        <v>35</v>
      </c>
      <c r="UVD51" s="342" t="s">
        <v>35</v>
      </c>
      <c r="UVE51" s="342" t="s">
        <v>35</v>
      </c>
      <c r="UVF51" s="342" t="s">
        <v>35</v>
      </c>
      <c r="UVG51" s="342" t="s">
        <v>35</v>
      </c>
      <c r="UVH51" s="342" t="s">
        <v>35</v>
      </c>
      <c r="UVI51" s="342" t="s">
        <v>35</v>
      </c>
      <c r="UVJ51" s="342" t="s">
        <v>35</v>
      </c>
      <c r="UVK51" s="342" t="s">
        <v>35</v>
      </c>
      <c r="UVL51" s="342" t="s">
        <v>35</v>
      </c>
      <c r="UVM51" s="342" t="s">
        <v>35</v>
      </c>
      <c r="UVN51" s="342" t="s">
        <v>35</v>
      </c>
      <c r="UVO51" s="342" t="s">
        <v>35</v>
      </c>
      <c r="UVP51" s="342" t="s">
        <v>35</v>
      </c>
      <c r="UVQ51" s="342" t="s">
        <v>35</v>
      </c>
      <c r="UVR51" s="342" t="s">
        <v>35</v>
      </c>
      <c r="UVS51" s="342" t="s">
        <v>35</v>
      </c>
      <c r="UVT51" s="342" t="s">
        <v>35</v>
      </c>
      <c r="UVU51" s="342" t="s">
        <v>35</v>
      </c>
      <c r="UVV51" s="342" t="s">
        <v>35</v>
      </c>
      <c r="UVW51" s="342" t="s">
        <v>35</v>
      </c>
      <c r="UVX51" s="342" t="s">
        <v>35</v>
      </c>
      <c r="UVY51" s="342" t="s">
        <v>35</v>
      </c>
      <c r="UVZ51" s="342" t="s">
        <v>35</v>
      </c>
      <c r="UWA51" s="342" t="s">
        <v>35</v>
      </c>
      <c r="UWB51" s="342" t="s">
        <v>35</v>
      </c>
      <c r="UWC51" s="342" t="s">
        <v>35</v>
      </c>
      <c r="UWD51" s="342" t="s">
        <v>35</v>
      </c>
      <c r="UWE51" s="342" t="s">
        <v>35</v>
      </c>
      <c r="UWF51" s="342" t="s">
        <v>35</v>
      </c>
      <c r="UWG51" s="342" t="s">
        <v>35</v>
      </c>
      <c r="UWH51" s="342" t="s">
        <v>35</v>
      </c>
      <c r="UWI51" s="342" t="s">
        <v>35</v>
      </c>
      <c r="UWJ51" s="342" t="s">
        <v>35</v>
      </c>
      <c r="UWK51" s="342" t="s">
        <v>35</v>
      </c>
      <c r="UWL51" s="342" t="s">
        <v>35</v>
      </c>
      <c r="UWM51" s="342" t="s">
        <v>35</v>
      </c>
      <c r="UWN51" s="342" t="s">
        <v>35</v>
      </c>
      <c r="UWO51" s="342" t="s">
        <v>35</v>
      </c>
      <c r="UWP51" s="342" t="s">
        <v>35</v>
      </c>
      <c r="UWQ51" s="342" t="s">
        <v>35</v>
      </c>
      <c r="UWR51" s="342" t="s">
        <v>35</v>
      </c>
      <c r="UWS51" s="342" t="s">
        <v>35</v>
      </c>
      <c r="UWT51" s="342" t="s">
        <v>35</v>
      </c>
      <c r="UWU51" s="342" t="s">
        <v>35</v>
      </c>
      <c r="UWV51" s="342" t="s">
        <v>35</v>
      </c>
      <c r="UWW51" s="342" t="s">
        <v>35</v>
      </c>
      <c r="UWX51" s="342" t="s">
        <v>35</v>
      </c>
      <c r="UWY51" s="342" t="s">
        <v>35</v>
      </c>
      <c r="UWZ51" s="342" t="s">
        <v>35</v>
      </c>
      <c r="UXA51" s="342" t="s">
        <v>35</v>
      </c>
      <c r="UXB51" s="342" t="s">
        <v>35</v>
      </c>
      <c r="UXC51" s="342" t="s">
        <v>35</v>
      </c>
      <c r="UXD51" s="342" t="s">
        <v>35</v>
      </c>
      <c r="UXE51" s="342" t="s">
        <v>35</v>
      </c>
      <c r="UXF51" s="342" t="s">
        <v>35</v>
      </c>
      <c r="UXG51" s="342" t="s">
        <v>35</v>
      </c>
      <c r="UXH51" s="342" t="s">
        <v>35</v>
      </c>
      <c r="UXI51" s="342" t="s">
        <v>35</v>
      </c>
      <c r="UXJ51" s="342" t="s">
        <v>35</v>
      </c>
      <c r="UXK51" s="342" t="s">
        <v>35</v>
      </c>
      <c r="UXL51" s="342" t="s">
        <v>35</v>
      </c>
      <c r="UXM51" s="342" t="s">
        <v>35</v>
      </c>
      <c r="UXN51" s="342" t="s">
        <v>35</v>
      </c>
      <c r="UXO51" s="342" t="s">
        <v>35</v>
      </c>
      <c r="UXP51" s="342" t="s">
        <v>35</v>
      </c>
      <c r="UXQ51" s="342" t="s">
        <v>35</v>
      </c>
      <c r="UXR51" s="342" t="s">
        <v>35</v>
      </c>
      <c r="UXS51" s="342" t="s">
        <v>35</v>
      </c>
      <c r="UXT51" s="342" t="s">
        <v>35</v>
      </c>
      <c r="UXU51" s="342" t="s">
        <v>35</v>
      </c>
      <c r="UXV51" s="342" t="s">
        <v>35</v>
      </c>
      <c r="UXW51" s="342" t="s">
        <v>35</v>
      </c>
      <c r="UXX51" s="342" t="s">
        <v>35</v>
      </c>
      <c r="UXY51" s="342" t="s">
        <v>35</v>
      </c>
      <c r="UXZ51" s="342" t="s">
        <v>35</v>
      </c>
      <c r="UYA51" s="342" t="s">
        <v>35</v>
      </c>
      <c r="UYB51" s="342" t="s">
        <v>35</v>
      </c>
      <c r="UYC51" s="342" t="s">
        <v>35</v>
      </c>
      <c r="UYD51" s="342" t="s">
        <v>35</v>
      </c>
      <c r="UYE51" s="342" t="s">
        <v>35</v>
      </c>
      <c r="UYF51" s="342" t="s">
        <v>35</v>
      </c>
      <c r="UYG51" s="342" t="s">
        <v>35</v>
      </c>
      <c r="UYH51" s="342" t="s">
        <v>35</v>
      </c>
      <c r="UYI51" s="342" t="s">
        <v>35</v>
      </c>
      <c r="UYJ51" s="342" t="s">
        <v>35</v>
      </c>
      <c r="UYK51" s="342" t="s">
        <v>35</v>
      </c>
      <c r="UYL51" s="342" t="s">
        <v>35</v>
      </c>
      <c r="UYM51" s="342" t="s">
        <v>35</v>
      </c>
      <c r="UYN51" s="342" t="s">
        <v>35</v>
      </c>
      <c r="UYO51" s="342" t="s">
        <v>35</v>
      </c>
      <c r="UYP51" s="342" t="s">
        <v>35</v>
      </c>
      <c r="UYQ51" s="342" t="s">
        <v>35</v>
      </c>
      <c r="UYR51" s="342" t="s">
        <v>35</v>
      </c>
      <c r="UYS51" s="342" t="s">
        <v>35</v>
      </c>
      <c r="UYT51" s="342" t="s">
        <v>35</v>
      </c>
      <c r="UYU51" s="342" t="s">
        <v>35</v>
      </c>
      <c r="UYV51" s="342" t="s">
        <v>35</v>
      </c>
      <c r="UYW51" s="342" t="s">
        <v>35</v>
      </c>
      <c r="UYX51" s="342" t="s">
        <v>35</v>
      </c>
      <c r="UYY51" s="342" t="s">
        <v>35</v>
      </c>
      <c r="UYZ51" s="342" t="s">
        <v>35</v>
      </c>
      <c r="UZA51" s="342" t="s">
        <v>35</v>
      </c>
      <c r="UZB51" s="342" t="s">
        <v>35</v>
      </c>
      <c r="UZC51" s="342" t="s">
        <v>35</v>
      </c>
      <c r="UZD51" s="342" t="s">
        <v>35</v>
      </c>
      <c r="UZE51" s="342" t="s">
        <v>35</v>
      </c>
      <c r="UZF51" s="342" t="s">
        <v>35</v>
      </c>
      <c r="UZG51" s="342" t="s">
        <v>35</v>
      </c>
      <c r="UZH51" s="342" t="s">
        <v>35</v>
      </c>
      <c r="UZI51" s="342" t="s">
        <v>35</v>
      </c>
      <c r="UZJ51" s="342" t="s">
        <v>35</v>
      </c>
      <c r="UZK51" s="342" t="s">
        <v>35</v>
      </c>
      <c r="UZL51" s="342" t="s">
        <v>35</v>
      </c>
      <c r="UZM51" s="342" t="s">
        <v>35</v>
      </c>
      <c r="UZN51" s="342" t="s">
        <v>35</v>
      </c>
      <c r="UZO51" s="342" t="s">
        <v>35</v>
      </c>
      <c r="UZP51" s="342" t="s">
        <v>35</v>
      </c>
      <c r="UZQ51" s="342" t="s">
        <v>35</v>
      </c>
      <c r="UZR51" s="342" t="s">
        <v>35</v>
      </c>
      <c r="UZS51" s="342" t="s">
        <v>35</v>
      </c>
      <c r="UZT51" s="342" t="s">
        <v>35</v>
      </c>
      <c r="UZU51" s="342" t="s">
        <v>35</v>
      </c>
      <c r="UZV51" s="342" t="s">
        <v>35</v>
      </c>
      <c r="UZW51" s="342" t="s">
        <v>35</v>
      </c>
      <c r="UZX51" s="342" t="s">
        <v>35</v>
      </c>
      <c r="UZY51" s="342" t="s">
        <v>35</v>
      </c>
      <c r="UZZ51" s="342" t="s">
        <v>35</v>
      </c>
      <c r="VAA51" s="342" t="s">
        <v>35</v>
      </c>
      <c r="VAB51" s="342" t="s">
        <v>35</v>
      </c>
      <c r="VAC51" s="342" t="s">
        <v>35</v>
      </c>
      <c r="VAD51" s="342" t="s">
        <v>35</v>
      </c>
      <c r="VAE51" s="342" t="s">
        <v>35</v>
      </c>
      <c r="VAF51" s="342" t="s">
        <v>35</v>
      </c>
      <c r="VAG51" s="342" t="s">
        <v>35</v>
      </c>
      <c r="VAH51" s="342" t="s">
        <v>35</v>
      </c>
      <c r="VAI51" s="342" t="s">
        <v>35</v>
      </c>
      <c r="VAJ51" s="342" t="s">
        <v>35</v>
      </c>
      <c r="VAK51" s="342" t="s">
        <v>35</v>
      </c>
      <c r="VAL51" s="342" t="s">
        <v>35</v>
      </c>
      <c r="VAM51" s="342" t="s">
        <v>35</v>
      </c>
      <c r="VAN51" s="342" t="s">
        <v>35</v>
      </c>
      <c r="VAO51" s="342" t="s">
        <v>35</v>
      </c>
      <c r="VAP51" s="342" t="s">
        <v>35</v>
      </c>
      <c r="VAQ51" s="342" t="s">
        <v>35</v>
      </c>
      <c r="VAR51" s="342" t="s">
        <v>35</v>
      </c>
      <c r="VAS51" s="342" t="s">
        <v>35</v>
      </c>
      <c r="VAT51" s="342" t="s">
        <v>35</v>
      </c>
      <c r="VAU51" s="342" t="s">
        <v>35</v>
      </c>
      <c r="VAV51" s="342" t="s">
        <v>35</v>
      </c>
      <c r="VAW51" s="342" t="s">
        <v>35</v>
      </c>
      <c r="VAX51" s="342" t="s">
        <v>35</v>
      </c>
      <c r="VAY51" s="342" t="s">
        <v>35</v>
      </c>
      <c r="VAZ51" s="342" t="s">
        <v>35</v>
      </c>
      <c r="VBA51" s="342" t="s">
        <v>35</v>
      </c>
      <c r="VBB51" s="342" t="s">
        <v>35</v>
      </c>
      <c r="VBC51" s="342" t="s">
        <v>35</v>
      </c>
      <c r="VBD51" s="342" t="s">
        <v>35</v>
      </c>
      <c r="VBE51" s="342" t="s">
        <v>35</v>
      </c>
      <c r="VBF51" s="342" t="s">
        <v>35</v>
      </c>
      <c r="VBG51" s="342" t="s">
        <v>35</v>
      </c>
      <c r="VBH51" s="342" t="s">
        <v>35</v>
      </c>
      <c r="VBI51" s="342" t="s">
        <v>35</v>
      </c>
      <c r="VBJ51" s="342" t="s">
        <v>35</v>
      </c>
      <c r="VBK51" s="342" t="s">
        <v>35</v>
      </c>
      <c r="VBL51" s="342" t="s">
        <v>35</v>
      </c>
      <c r="VBM51" s="342" t="s">
        <v>35</v>
      </c>
      <c r="VBN51" s="342" t="s">
        <v>35</v>
      </c>
      <c r="VBO51" s="342" t="s">
        <v>35</v>
      </c>
      <c r="VBP51" s="342" t="s">
        <v>35</v>
      </c>
      <c r="VBQ51" s="342" t="s">
        <v>35</v>
      </c>
      <c r="VBR51" s="342" t="s">
        <v>35</v>
      </c>
      <c r="VBS51" s="342" t="s">
        <v>35</v>
      </c>
      <c r="VBT51" s="342" t="s">
        <v>35</v>
      </c>
      <c r="VBU51" s="342" t="s">
        <v>35</v>
      </c>
      <c r="VBV51" s="342" t="s">
        <v>35</v>
      </c>
      <c r="VBW51" s="342" t="s">
        <v>35</v>
      </c>
      <c r="VBX51" s="342" t="s">
        <v>35</v>
      </c>
      <c r="VBY51" s="342" t="s">
        <v>35</v>
      </c>
      <c r="VBZ51" s="342" t="s">
        <v>35</v>
      </c>
      <c r="VCA51" s="342" t="s">
        <v>35</v>
      </c>
      <c r="VCB51" s="342" t="s">
        <v>35</v>
      </c>
      <c r="VCC51" s="342" t="s">
        <v>35</v>
      </c>
      <c r="VCD51" s="342" t="s">
        <v>35</v>
      </c>
      <c r="VCE51" s="342" t="s">
        <v>35</v>
      </c>
      <c r="VCF51" s="342" t="s">
        <v>35</v>
      </c>
      <c r="VCG51" s="342" t="s">
        <v>35</v>
      </c>
      <c r="VCH51" s="342" t="s">
        <v>35</v>
      </c>
      <c r="VCI51" s="342" t="s">
        <v>35</v>
      </c>
      <c r="VCJ51" s="342" t="s">
        <v>35</v>
      </c>
      <c r="VCK51" s="342" t="s">
        <v>35</v>
      </c>
      <c r="VCL51" s="342" t="s">
        <v>35</v>
      </c>
      <c r="VCM51" s="342" t="s">
        <v>35</v>
      </c>
      <c r="VCN51" s="342" t="s">
        <v>35</v>
      </c>
      <c r="VCO51" s="342" t="s">
        <v>35</v>
      </c>
      <c r="VCP51" s="342" t="s">
        <v>35</v>
      </c>
      <c r="VCQ51" s="342" t="s">
        <v>35</v>
      </c>
      <c r="VCR51" s="342" t="s">
        <v>35</v>
      </c>
      <c r="VCS51" s="342" t="s">
        <v>35</v>
      </c>
      <c r="VCT51" s="342" t="s">
        <v>35</v>
      </c>
      <c r="VCU51" s="342" t="s">
        <v>35</v>
      </c>
      <c r="VCV51" s="342" t="s">
        <v>35</v>
      </c>
      <c r="VCW51" s="342" t="s">
        <v>35</v>
      </c>
      <c r="VCX51" s="342" t="s">
        <v>35</v>
      </c>
      <c r="VCY51" s="342" t="s">
        <v>35</v>
      </c>
      <c r="VCZ51" s="342" t="s">
        <v>35</v>
      </c>
      <c r="VDA51" s="342" t="s">
        <v>35</v>
      </c>
      <c r="VDB51" s="342" t="s">
        <v>35</v>
      </c>
      <c r="VDC51" s="342" t="s">
        <v>35</v>
      </c>
      <c r="VDD51" s="342" t="s">
        <v>35</v>
      </c>
      <c r="VDE51" s="342" t="s">
        <v>35</v>
      </c>
      <c r="VDF51" s="342" t="s">
        <v>35</v>
      </c>
      <c r="VDG51" s="342" t="s">
        <v>35</v>
      </c>
      <c r="VDH51" s="342" t="s">
        <v>35</v>
      </c>
      <c r="VDI51" s="342" t="s">
        <v>35</v>
      </c>
      <c r="VDJ51" s="342" t="s">
        <v>35</v>
      </c>
      <c r="VDK51" s="342" t="s">
        <v>35</v>
      </c>
      <c r="VDL51" s="342" t="s">
        <v>35</v>
      </c>
      <c r="VDM51" s="342" t="s">
        <v>35</v>
      </c>
      <c r="VDN51" s="342" t="s">
        <v>35</v>
      </c>
      <c r="VDO51" s="342" t="s">
        <v>35</v>
      </c>
      <c r="VDP51" s="342" t="s">
        <v>35</v>
      </c>
      <c r="VDQ51" s="342" t="s">
        <v>35</v>
      </c>
      <c r="VDR51" s="342" t="s">
        <v>35</v>
      </c>
      <c r="VDS51" s="342" t="s">
        <v>35</v>
      </c>
      <c r="VDT51" s="342" t="s">
        <v>35</v>
      </c>
      <c r="VDU51" s="342" t="s">
        <v>35</v>
      </c>
      <c r="VDV51" s="342" t="s">
        <v>35</v>
      </c>
      <c r="VDW51" s="342" t="s">
        <v>35</v>
      </c>
      <c r="VDX51" s="342" t="s">
        <v>35</v>
      </c>
      <c r="VDY51" s="342" t="s">
        <v>35</v>
      </c>
      <c r="VDZ51" s="342" t="s">
        <v>35</v>
      </c>
      <c r="VEA51" s="342" t="s">
        <v>35</v>
      </c>
      <c r="VEB51" s="342" t="s">
        <v>35</v>
      </c>
      <c r="VEC51" s="342" t="s">
        <v>35</v>
      </c>
      <c r="VED51" s="342" t="s">
        <v>35</v>
      </c>
      <c r="VEE51" s="342" t="s">
        <v>35</v>
      </c>
      <c r="VEF51" s="342" t="s">
        <v>35</v>
      </c>
      <c r="VEG51" s="342" t="s">
        <v>35</v>
      </c>
      <c r="VEH51" s="342" t="s">
        <v>35</v>
      </c>
      <c r="VEI51" s="342" t="s">
        <v>35</v>
      </c>
      <c r="VEJ51" s="342" t="s">
        <v>35</v>
      </c>
      <c r="VEK51" s="342" t="s">
        <v>35</v>
      </c>
      <c r="VEL51" s="342" t="s">
        <v>35</v>
      </c>
      <c r="VEM51" s="342" t="s">
        <v>35</v>
      </c>
      <c r="VEN51" s="342" t="s">
        <v>35</v>
      </c>
      <c r="VEO51" s="342" t="s">
        <v>35</v>
      </c>
      <c r="VEP51" s="342" t="s">
        <v>35</v>
      </c>
      <c r="VEQ51" s="342" t="s">
        <v>35</v>
      </c>
      <c r="VER51" s="342" t="s">
        <v>35</v>
      </c>
      <c r="VES51" s="342" t="s">
        <v>35</v>
      </c>
      <c r="VET51" s="342" t="s">
        <v>35</v>
      </c>
      <c r="VEU51" s="342" t="s">
        <v>35</v>
      </c>
      <c r="VEV51" s="342" t="s">
        <v>35</v>
      </c>
      <c r="VEW51" s="342" t="s">
        <v>35</v>
      </c>
      <c r="VEX51" s="342" t="s">
        <v>35</v>
      </c>
      <c r="VEY51" s="342" t="s">
        <v>35</v>
      </c>
      <c r="VEZ51" s="342" t="s">
        <v>35</v>
      </c>
      <c r="VFA51" s="342" t="s">
        <v>35</v>
      </c>
      <c r="VFB51" s="342" t="s">
        <v>35</v>
      </c>
      <c r="VFC51" s="342" t="s">
        <v>35</v>
      </c>
      <c r="VFD51" s="342" t="s">
        <v>35</v>
      </c>
      <c r="VFE51" s="342" t="s">
        <v>35</v>
      </c>
      <c r="VFF51" s="342" t="s">
        <v>35</v>
      </c>
      <c r="VFG51" s="342" t="s">
        <v>35</v>
      </c>
      <c r="VFH51" s="342" t="s">
        <v>35</v>
      </c>
      <c r="VFI51" s="342" t="s">
        <v>35</v>
      </c>
      <c r="VFJ51" s="342" t="s">
        <v>35</v>
      </c>
      <c r="VFK51" s="342" t="s">
        <v>35</v>
      </c>
      <c r="VFL51" s="342" t="s">
        <v>35</v>
      </c>
      <c r="VFM51" s="342" t="s">
        <v>35</v>
      </c>
      <c r="VFN51" s="342" t="s">
        <v>35</v>
      </c>
      <c r="VFO51" s="342" t="s">
        <v>35</v>
      </c>
      <c r="VFP51" s="342" t="s">
        <v>35</v>
      </c>
      <c r="VFQ51" s="342" t="s">
        <v>35</v>
      </c>
      <c r="VFR51" s="342" t="s">
        <v>35</v>
      </c>
      <c r="VFS51" s="342" t="s">
        <v>35</v>
      </c>
      <c r="VFT51" s="342" t="s">
        <v>35</v>
      </c>
      <c r="VFU51" s="342" t="s">
        <v>35</v>
      </c>
      <c r="VFV51" s="342" t="s">
        <v>35</v>
      </c>
      <c r="VFW51" s="342" t="s">
        <v>35</v>
      </c>
      <c r="VFX51" s="342" t="s">
        <v>35</v>
      </c>
      <c r="VFY51" s="342" t="s">
        <v>35</v>
      </c>
      <c r="VFZ51" s="342" t="s">
        <v>35</v>
      </c>
      <c r="VGA51" s="342" t="s">
        <v>35</v>
      </c>
      <c r="VGB51" s="342" t="s">
        <v>35</v>
      </c>
      <c r="VGC51" s="342" t="s">
        <v>35</v>
      </c>
      <c r="VGD51" s="342" t="s">
        <v>35</v>
      </c>
      <c r="VGE51" s="342" t="s">
        <v>35</v>
      </c>
      <c r="VGF51" s="342" t="s">
        <v>35</v>
      </c>
      <c r="VGG51" s="342" t="s">
        <v>35</v>
      </c>
      <c r="VGH51" s="342" t="s">
        <v>35</v>
      </c>
      <c r="VGI51" s="342" t="s">
        <v>35</v>
      </c>
      <c r="VGJ51" s="342" t="s">
        <v>35</v>
      </c>
      <c r="VGK51" s="342" t="s">
        <v>35</v>
      </c>
      <c r="VGL51" s="342" t="s">
        <v>35</v>
      </c>
      <c r="VGM51" s="342" t="s">
        <v>35</v>
      </c>
      <c r="VGN51" s="342" t="s">
        <v>35</v>
      </c>
      <c r="VGO51" s="342" t="s">
        <v>35</v>
      </c>
      <c r="VGP51" s="342" t="s">
        <v>35</v>
      </c>
      <c r="VGQ51" s="342" t="s">
        <v>35</v>
      </c>
      <c r="VGR51" s="342" t="s">
        <v>35</v>
      </c>
      <c r="VGS51" s="342" t="s">
        <v>35</v>
      </c>
      <c r="VGT51" s="342" t="s">
        <v>35</v>
      </c>
      <c r="VGU51" s="342" t="s">
        <v>35</v>
      </c>
      <c r="VGV51" s="342" t="s">
        <v>35</v>
      </c>
      <c r="VGW51" s="342" t="s">
        <v>35</v>
      </c>
      <c r="VGX51" s="342" t="s">
        <v>35</v>
      </c>
      <c r="VGY51" s="342" t="s">
        <v>35</v>
      </c>
      <c r="VGZ51" s="342" t="s">
        <v>35</v>
      </c>
      <c r="VHA51" s="342" t="s">
        <v>35</v>
      </c>
      <c r="VHB51" s="342" t="s">
        <v>35</v>
      </c>
      <c r="VHC51" s="342" t="s">
        <v>35</v>
      </c>
      <c r="VHD51" s="342" t="s">
        <v>35</v>
      </c>
      <c r="VHE51" s="342" t="s">
        <v>35</v>
      </c>
      <c r="VHF51" s="342" t="s">
        <v>35</v>
      </c>
      <c r="VHG51" s="342" t="s">
        <v>35</v>
      </c>
      <c r="VHH51" s="342" t="s">
        <v>35</v>
      </c>
      <c r="VHI51" s="342" t="s">
        <v>35</v>
      </c>
      <c r="VHJ51" s="342" t="s">
        <v>35</v>
      </c>
      <c r="VHK51" s="342" t="s">
        <v>35</v>
      </c>
      <c r="VHL51" s="342" t="s">
        <v>35</v>
      </c>
      <c r="VHM51" s="342" t="s">
        <v>35</v>
      </c>
      <c r="VHN51" s="342" t="s">
        <v>35</v>
      </c>
      <c r="VHO51" s="342" t="s">
        <v>35</v>
      </c>
      <c r="VHP51" s="342" t="s">
        <v>35</v>
      </c>
      <c r="VHQ51" s="342" t="s">
        <v>35</v>
      </c>
      <c r="VHR51" s="342" t="s">
        <v>35</v>
      </c>
      <c r="VHS51" s="342" t="s">
        <v>35</v>
      </c>
      <c r="VHT51" s="342" t="s">
        <v>35</v>
      </c>
      <c r="VHU51" s="342" t="s">
        <v>35</v>
      </c>
      <c r="VHV51" s="342" t="s">
        <v>35</v>
      </c>
      <c r="VHW51" s="342" t="s">
        <v>35</v>
      </c>
      <c r="VHX51" s="342" t="s">
        <v>35</v>
      </c>
      <c r="VHY51" s="342" t="s">
        <v>35</v>
      </c>
      <c r="VHZ51" s="342" t="s">
        <v>35</v>
      </c>
      <c r="VIA51" s="342" t="s">
        <v>35</v>
      </c>
      <c r="VIB51" s="342" t="s">
        <v>35</v>
      </c>
      <c r="VIC51" s="342" t="s">
        <v>35</v>
      </c>
      <c r="VID51" s="342" t="s">
        <v>35</v>
      </c>
      <c r="VIE51" s="342" t="s">
        <v>35</v>
      </c>
      <c r="VIF51" s="342" t="s">
        <v>35</v>
      </c>
      <c r="VIG51" s="342" t="s">
        <v>35</v>
      </c>
      <c r="VIH51" s="342" t="s">
        <v>35</v>
      </c>
      <c r="VII51" s="342" t="s">
        <v>35</v>
      </c>
      <c r="VIJ51" s="342" t="s">
        <v>35</v>
      </c>
      <c r="VIK51" s="342" t="s">
        <v>35</v>
      </c>
      <c r="VIL51" s="342" t="s">
        <v>35</v>
      </c>
      <c r="VIM51" s="342" t="s">
        <v>35</v>
      </c>
      <c r="VIN51" s="342" t="s">
        <v>35</v>
      </c>
      <c r="VIO51" s="342" t="s">
        <v>35</v>
      </c>
      <c r="VIP51" s="342" t="s">
        <v>35</v>
      </c>
      <c r="VIQ51" s="342" t="s">
        <v>35</v>
      </c>
      <c r="VIR51" s="342" t="s">
        <v>35</v>
      </c>
      <c r="VIS51" s="342" t="s">
        <v>35</v>
      </c>
      <c r="VIT51" s="342" t="s">
        <v>35</v>
      </c>
      <c r="VIU51" s="342" t="s">
        <v>35</v>
      </c>
      <c r="VIV51" s="342" t="s">
        <v>35</v>
      </c>
      <c r="VIW51" s="342" t="s">
        <v>35</v>
      </c>
      <c r="VIX51" s="342" t="s">
        <v>35</v>
      </c>
      <c r="VIY51" s="342" t="s">
        <v>35</v>
      </c>
      <c r="VIZ51" s="342" t="s">
        <v>35</v>
      </c>
      <c r="VJA51" s="342" t="s">
        <v>35</v>
      </c>
      <c r="VJB51" s="342" t="s">
        <v>35</v>
      </c>
      <c r="VJC51" s="342" t="s">
        <v>35</v>
      </c>
      <c r="VJD51" s="342" t="s">
        <v>35</v>
      </c>
      <c r="VJE51" s="342" t="s">
        <v>35</v>
      </c>
      <c r="VJF51" s="342" t="s">
        <v>35</v>
      </c>
      <c r="VJG51" s="342" t="s">
        <v>35</v>
      </c>
      <c r="VJH51" s="342" t="s">
        <v>35</v>
      </c>
      <c r="VJI51" s="342" t="s">
        <v>35</v>
      </c>
      <c r="VJJ51" s="342" t="s">
        <v>35</v>
      </c>
      <c r="VJK51" s="342" t="s">
        <v>35</v>
      </c>
      <c r="VJL51" s="342" t="s">
        <v>35</v>
      </c>
      <c r="VJM51" s="342" t="s">
        <v>35</v>
      </c>
      <c r="VJN51" s="342" t="s">
        <v>35</v>
      </c>
      <c r="VJO51" s="342" t="s">
        <v>35</v>
      </c>
      <c r="VJP51" s="342" t="s">
        <v>35</v>
      </c>
      <c r="VJQ51" s="342" t="s">
        <v>35</v>
      </c>
      <c r="VJR51" s="342" t="s">
        <v>35</v>
      </c>
      <c r="VJS51" s="342" t="s">
        <v>35</v>
      </c>
      <c r="VJT51" s="342" t="s">
        <v>35</v>
      </c>
      <c r="VJU51" s="342" t="s">
        <v>35</v>
      </c>
      <c r="VJV51" s="342" t="s">
        <v>35</v>
      </c>
      <c r="VJW51" s="342" t="s">
        <v>35</v>
      </c>
      <c r="VJX51" s="342" t="s">
        <v>35</v>
      </c>
      <c r="VJY51" s="342" t="s">
        <v>35</v>
      </c>
      <c r="VJZ51" s="342" t="s">
        <v>35</v>
      </c>
      <c r="VKA51" s="342" t="s">
        <v>35</v>
      </c>
      <c r="VKB51" s="342" t="s">
        <v>35</v>
      </c>
      <c r="VKC51" s="342" t="s">
        <v>35</v>
      </c>
      <c r="VKD51" s="342" t="s">
        <v>35</v>
      </c>
      <c r="VKE51" s="342" t="s">
        <v>35</v>
      </c>
      <c r="VKF51" s="342" t="s">
        <v>35</v>
      </c>
      <c r="VKG51" s="342" t="s">
        <v>35</v>
      </c>
      <c r="VKH51" s="342" t="s">
        <v>35</v>
      </c>
      <c r="VKI51" s="342" t="s">
        <v>35</v>
      </c>
      <c r="VKJ51" s="342" t="s">
        <v>35</v>
      </c>
      <c r="VKK51" s="342" t="s">
        <v>35</v>
      </c>
      <c r="VKL51" s="342" t="s">
        <v>35</v>
      </c>
      <c r="VKM51" s="342" t="s">
        <v>35</v>
      </c>
      <c r="VKN51" s="342" t="s">
        <v>35</v>
      </c>
      <c r="VKO51" s="342" t="s">
        <v>35</v>
      </c>
      <c r="VKP51" s="342" t="s">
        <v>35</v>
      </c>
      <c r="VKQ51" s="342" t="s">
        <v>35</v>
      </c>
      <c r="VKR51" s="342" t="s">
        <v>35</v>
      </c>
      <c r="VKS51" s="342" t="s">
        <v>35</v>
      </c>
      <c r="VKT51" s="342" t="s">
        <v>35</v>
      </c>
      <c r="VKU51" s="342" t="s">
        <v>35</v>
      </c>
      <c r="VKV51" s="342" t="s">
        <v>35</v>
      </c>
      <c r="VKW51" s="342" t="s">
        <v>35</v>
      </c>
      <c r="VKX51" s="342" t="s">
        <v>35</v>
      </c>
      <c r="VKY51" s="342" t="s">
        <v>35</v>
      </c>
      <c r="VKZ51" s="342" t="s">
        <v>35</v>
      </c>
      <c r="VLA51" s="342" t="s">
        <v>35</v>
      </c>
      <c r="VLB51" s="342" t="s">
        <v>35</v>
      </c>
      <c r="VLC51" s="342" t="s">
        <v>35</v>
      </c>
      <c r="VLD51" s="342" t="s">
        <v>35</v>
      </c>
      <c r="VLE51" s="342" t="s">
        <v>35</v>
      </c>
      <c r="VLF51" s="342" t="s">
        <v>35</v>
      </c>
      <c r="VLG51" s="342" t="s">
        <v>35</v>
      </c>
      <c r="VLH51" s="342" t="s">
        <v>35</v>
      </c>
      <c r="VLI51" s="342" t="s">
        <v>35</v>
      </c>
      <c r="VLJ51" s="342" t="s">
        <v>35</v>
      </c>
      <c r="VLK51" s="342" t="s">
        <v>35</v>
      </c>
      <c r="VLL51" s="342" t="s">
        <v>35</v>
      </c>
      <c r="VLM51" s="342" t="s">
        <v>35</v>
      </c>
      <c r="VLN51" s="342" t="s">
        <v>35</v>
      </c>
      <c r="VLO51" s="342" t="s">
        <v>35</v>
      </c>
      <c r="VLP51" s="342" t="s">
        <v>35</v>
      </c>
      <c r="VLQ51" s="342" t="s">
        <v>35</v>
      </c>
      <c r="VLR51" s="342" t="s">
        <v>35</v>
      </c>
      <c r="VLS51" s="342" t="s">
        <v>35</v>
      </c>
      <c r="VLT51" s="342" t="s">
        <v>35</v>
      </c>
      <c r="VLU51" s="342" t="s">
        <v>35</v>
      </c>
      <c r="VLV51" s="342" t="s">
        <v>35</v>
      </c>
      <c r="VLW51" s="342" t="s">
        <v>35</v>
      </c>
      <c r="VLX51" s="342" t="s">
        <v>35</v>
      </c>
      <c r="VLY51" s="342" t="s">
        <v>35</v>
      </c>
      <c r="VLZ51" s="342" t="s">
        <v>35</v>
      </c>
      <c r="VMA51" s="342" t="s">
        <v>35</v>
      </c>
      <c r="VMB51" s="342" t="s">
        <v>35</v>
      </c>
      <c r="VMC51" s="342" t="s">
        <v>35</v>
      </c>
      <c r="VMD51" s="342" t="s">
        <v>35</v>
      </c>
      <c r="VME51" s="342" t="s">
        <v>35</v>
      </c>
      <c r="VMF51" s="342" t="s">
        <v>35</v>
      </c>
      <c r="VMG51" s="342" t="s">
        <v>35</v>
      </c>
      <c r="VMH51" s="342" t="s">
        <v>35</v>
      </c>
      <c r="VMI51" s="342" t="s">
        <v>35</v>
      </c>
      <c r="VMJ51" s="342" t="s">
        <v>35</v>
      </c>
      <c r="VMK51" s="342" t="s">
        <v>35</v>
      </c>
      <c r="VML51" s="342" t="s">
        <v>35</v>
      </c>
      <c r="VMM51" s="342" t="s">
        <v>35</v>
      </c>
      <c r="VMN51" s="342" t="s">
        <v>35</v>
      </c>
      <c r="VMO51" s="342" t="s">
        <v>35</v>
      </c>
      <c r="VMP51" s="342" t="s">
        <v>35</v>
      </c>
      <c r="VMQ51" s="342" t="s">
        <v>35</v>
      </c>
      <c r="VMR51" s="342" t="s">
        <v>35</v>
      </c>
      <c r="VMS51" s="342" t="s">
        <v>35</v>
      </c>
      <c r="VMT51" s="342" t="s">
        <v>35</v>
      </c>
      <c r="VMU51" s="342" t="s">
        <v>35</v>
      </c>
      <c r="VMV51" s="342" t="s">
        <v>35</v>
      </c>
      <c r="VMW51" s="342" t="s">
        <v>35</v>
      </c>
      <c r="VMX51" s="342" t="s">
        <v>35</v>
      </c>
      <c r="VMY51" s="342" t="s">
        <v>35</v>
      </c>
      <c r="VMZ51" s="342" t="s">
        <v>35</v>
      </c>
      <c r="VNA51" s="342" t="s">
        <v>35</v>
      </c>
      <c r="VNB51" s="342" t="s">
        <v>35</v>
      </c>
      <c r="VNC51" s="342" t="s">
        <v>35</v>
      </c>
      <c r="VND51" s="342" t="s">
        <v>35</v>
      </c>
      <c r="VNE51" s="342" t="s">
        <v>35</v>
      </c>
      <c r="VNF51" s="342" t="s">
        <v>35</v>
      </c>
      <c r="VNG51" s="342" t="s">
        <v>35</v>
      </c>
      <c r="VNH51" s="342" t="s">
        <v>35</v>
      </c>
      <c r="VNI51" s="342" t="s">
        <v>35</v>
      </c>
      <c r="VNJ51" s="342" t="s">
        <v>35</v>
      </c>
      <c r="VNK51" s="342" t="s">
        <v>35</v>
      </c>
      <c r="VNL51" s="342" t="s">
        <v>35</v>
      </c>
      <c r="VNM51" s="342" t="s">
        <v>35</v>
      </c>
      <c r="VNN51" s="342" t="s">
        <v>35</v>
      </c>
      <c r="VNO51" s="342" t="s">
        <v>35</v>
      </c>
      <c r="VNP51" s="342" t="s">
        <v>35</v>
      </c>
      <c r="VNQ51" s="342" t="s">
        <v>35</v>
      </c>
      <c r="VNR51" s="342" t="s">
        <v>35</v>
      </c>
      <c r="VNS51" s="342" t="s">
        <v>35</v>
      </c>
      <c r="VNT51" s="342" t="s">
        <v>35</v>
      </c>
      <c r="VNU51" s="342" t="s">
        <v>35</v>
      </c>
      <c r="VNV51" s="342" t="s">
        <v>35</v>
      </c>
      <c r="VNW51" s="342" t="s">
        <v>35</v>
      </c>
      <c r="VNX51" s="342" t="s">
        <v>35</v>
      </c>
      <c r="VNY51" s="342" t="s">
        <v>35</v>
      </c>
      <c r="VNZ51" s="342" t="s">
        <v>35</v>
      </c>
      <c r="VOA51" s="342" t="s">
        <v>35</v>
      </c>
      <c r="VOB51" s="342" t="s">
        <v>35</v>
      </c>
      <c r="VOC51" s="342" t="s">
        <v>35</v>
      </c>
      <c r="VOD51" s="342" t="s">
        <v>35</v>
      </c>
      <c r="VOE51" s="342" t="s">
        <v>35</v>
      </c>
      <c r="VOF51" s="342" t="s">
        <v>35</v>
      </c>
      <c r="VOG51" s="342" t="s">
        <v>35</v>
      </c>
      <c r="VOH51" s="342" t="s">
        <v>35</v>
      </c>
      <c r="VOI51" s="342" t="s">
        <v>35</v>
      </c>
      <c r="VOJ51" s="342" t="s">
        <v>35</v>
      </c>
      <c r="VOK51" s="342" t="s">
        <v>35</v>
      </c>
      <c r="VOL51" s="342" t="s">
        <v>35</v>
      </c>
      <c r="VOM51" s="342" t="s">
        <v>35</v>
      </c>
      <c r="VON51" s="342" t="s">
        <v>35</v>
      </c>
      <c r="VOO51" s="342" t="s">
        <v>35</v>
      </c>
      <c r="VOP51" s="342" t="s">
        <v>35</v>
      </c>
      <c r="VOQ51" s="342" t="s">
        <v>35</v>
      </c>
      <c r="VOR51" s="342" t="s">
        <v>35</v>
      </c>
      <c r="VOS51" s="342" t="s">
        <v>35</v>
      </c>
      <c r="VOT51" s="342" t="s">
        <v>35</v>
      </c>
      <c r="VOU51" s="342" t="s">
        <v>35</v>
      </c>
      <c r="VOV51" s="342" t="s">
        <v>35</v>
      </c>
      <c r="VOW51" s="342" t="s">
        <v>35</v>
      </c>
      <c r="VOX51" s="342" t="s">
        <v>35</v>
      </c>
      <c r="VOY51" s="342" t="s">
        <v>35</v>
      </c>
      <c r="VOZ51" s="342" t="s">
        <v>35</v>
      </c>
      <c r="VPA51" s="342" t="s">
        <v>35</v>
      </c>
      <c r="VPB51" s="342" t="s">
        <v>35</v>
      </c>
      <c r="VPC51" s="342" t="s">
        <v>35</v>
      </c>
      <c r="VPD51" s="342" t="s">
        <v>35</v>
      </c>
      <c r="VPE51" s="342" t="s">
        <v>35</v>
      </c>
      <c r="VPF51" s="342" t="s">
        <v>35</v>
      </c>
      <c r="VPG51" s="342" t="s">
        <v>35</v>
      </c>
      <c r="VPH51" s="342" t="s">
        <v>35</v>
      </c>
      <c r="VPI51" s="342" t="s">
        <v>35</v>
      </c>
      <c r="VPJ51" s="342" t="s">
        <v>35</v>
      </c>
      <c r="VPK51" s="342" t="s">
        <v>35</v>
      </c>
      <c r="VPL51" s="342" t="s">
        <v>35</v>
      </c>
      <c r="VPM51" s="342" t="s">
        <v>35</v>
      </c>
      <c r="VPN51" s="342" t="s">
        <v>35</v>
      </c>
      <c r="VPO51" s="342" t="s">
        <v>35</v>
      </c>
      <c r="VPP51" s="342" t="s">
        <v>35</v>
      </c>
      <c r="VPQ51" s="342" t="s">
        <v>35</v>
      </c>
      <c r="VPR51" s="342" t="s">
        <v>35</v>
      </c>
      <c r="VPS51" s="342" t="s">
        <v>35</v>
      </c>
      <c r="VPT51" s="342" t="s">
        <v>35</v>
      </c>
      <c r="VPU51" s="342" t="s">
        <v>35</v>
      </c>
      <c r="VPV51" s="342" t="s">
        <v>35</v>
      </c>
      <c r="VPW51" s="342" t="s">
        <v>35</v>
      </c>
      <c r="VPX51" s="342" t="s">
        <v>35</v>
      </c>
      <c r="VPY51" s="342" t="s">
        <v>35</v>
      </c>
      <c r="VPZ51" s="342" t="s">
        <v>35</v>
      </c>
      <c r="VQA51" s="342" t="s">
        <v>35</v>
      </c>
      <c r="VQB51" s="342" t="s">
        <v>35</v>
      </c>
      <c r="VQC51" s="342" t="s">
        <v>35</v>
      </c>
      <c r="VQD51" s="342" t="s">
        <v>35</v>
      </c>
      <c r="VQE51" s="342" t="s">
        <v>35</v>
      </c>
      <c r="VQF51" s="342" t="s">
        <v>35</v>
      </c>
      <c r="VQG51" s="342" t="s">
        <v>35</v>
      </c>
      <c r="VQH51" s="342" t="s">
        <v>35</v>
      </c>
      <c r="VQI51" s="342" t="s">
        <v>35</v>
      </c>
      <c r="VQJ51" s="342" t="s">
        <v>35</v>
      </c>
      <c r="VQK51" s="342" t="s">
        <v>35</v>
      </c>
      <c r="VQL51" s="342" t="s">
        <v>35</v>
      </c>
      <c r="VQM51" s="342" t="s">
        <v>35</v>
      </c>
      <c r="VQN51" s="342" t="s">
        <v>35</v>
      </c>
      <c r="VQO51" s="342" t="s">
        <v>35</v>
      </c>
      <c r="VQP51" s="342" t="s">
        <v>35</v>
      </c>
      <c r="VQQ51" s="342" t="s">
        <v>35</v>
      </c>
      <c r="VQR51" s="342" t="s">
        <v>35</v>
      </c>
      <c r="VQS51" s="342" t="s">
        <v>35</v>
      </c>
      <c r="VQT51" s="342" t="s">
        <v>35</v>
      </c>
      <c r="VQU51" s="342" t="s">
        <v>35</v>
      </c>
      <c r="VQV51" s="342" t="s">
        <v>35</v>
      </c>
      <c r="VQW51" s="342" t="s">
        <v>35</v>
      </c>
      <c r="VQX51" s="342" t="s">
        <v>35</v>
      </c>
      <c r="VQY51" s="342" t="s">
        <v>35</v>
      </c>
      <c r="VQZ51" s="342" t="s">
        <v>35</v>
      </c>
      <c r="VRA51" s="342" t="s">
        <v>35</v>
      </c>
      <c r="VRB51" s="342" t="s">
        <v>35</v>
      </c>
      <c r="VRC51" s="342" t="s">
        <v>35</v>
      </c>
      <c r="VRD51" s="342" t="s">
        <v>35</v>
      </c>
      <c r="VRE51" s="342" t="s">
        <v>35</v>
      </c>
      <c r="VRF51" s="342" t="s">
        <v>35</v>
      </c>
      <c r="VRG51" s="342" t="s">
        <v>35</v>
      </c>
      <c r="VRH51" s="342" t="s">
        <v>35</v>
      </c>
      <c r="VRI51" s="342" t="s">
        <v>35</v>
      </c>
      <c r="VRJ51" s="342" t="s">
        <v>35</v>
      </c>
      <c r="VRK51" s="342" t="s">
        <v>35</v>
      </c>
      <c r="VRL51" s="342" t="s">
        <v>35</v>
      </c>
      <c r="VRM51" s="342" t="s">
        <v>35</v>
      </c>
      <c r="VRN51" s="342" t="s">
        <v>35</v>
      </c>
      <c r="VRO51" s="342" t="s">
        <v>35</v>
      </c>
      <c r="VRP51" s="342" t="s">
        <v>35</v>
      </c>
      <c r="VRQ51" s="342" t="s">
        <v>35</v>
      </c>
      <c r="VRR51" s="342" t="s">
        <v>35</v>
      </c>
      <c r="VRS51" s="342" t="s">
        <v>35</v>
      </c>
      <c r="VRT51" s="342" t="s">
        <v>35</v>
      </c>
      <c r="VRU51" s="342" t="s">
        <v>35</v>
      </c>
      <c r="VRV51" s="342" t="s">
        <v>35</v>
      </c>
      <c r="VRW51" s="342" t="s">
        <v>35</v>
      </c>
      <c r="VRX51" s="342" t="s">
        <v>35</v>
      </c>
      <c r="VRY51" s="342" t="s">
        <v>35</v>
      </c>
      <c r="VRZ51" s="342" t="s">
        <v>35</v>
      </c>
      <c r="VSA51" s="342" t="s">
        <v>35</v>
      </c>
      <c r="VSB51" s="342" t="s">
        <v>35</v>
      </c>
      <c r="VSC51" s="342" t="s">
        <v>35</v>
      </c>
      <c r="VSD51" s="342" t="s">
        <v>35</v>
      </c>
      <c r="VSE51" s="342" t="s">
        <v>35</v>
      </c>
      <c r="VSF51" s="342" t="s">
        <v>35</v>
      </c>
      <c r="VSG51" s="342" t="s">
        <v>35</v>
      </c>
      <c r="VSH51" s="342" t="s">
        <v>35</v>
      </c>
      <c r="VSI51" s="342" t="s">
        <v>35</v>
      </c>
      <c r="VSJ51" s="342" t="s">
        <v>35</v>
      </c>
      <c r="VSK51" s="342" t="s">
        <v>35</v>
      </c>
      <c r="VSL51" s="342" t="s">
        <v>35</v>
      </c>
      <c r="VSM51" s="342" t="s">
        <v>35</v>
      </c>
      <c r="VSN51" s="342" t="s">
        <v>35</v>
      </c>
      <c r="VSO51" s="342" t="s">
        <v>35</v>
      </c>
      <c r="VSP51" s="342" t="s">
        <v>35</v>
      </c>
      <c r="VSQ51" s="342" t="s">
        <v>35</v>
      </c>
      <c r="VSR51" s="342" t="s">
        <v>35</v>
      </c>
      <c r="VSS51" s="342" t="s">
        <v>35</v>
      </c>
      <c r="VST51" s="342" t="s">
        <v>35</v>
      </c>
      <c r="VSU51" s="342" t="s">
        <v>35</v>
      </c>
      <c r="VSV51" s="342" t="s">
        <v>35</v>
      </c>
      <c r="VSW51" s="342" t="s">
        <v>35</v>
      </c>
      <c r="VSX51" s="342" t="s">
        <v>35</v>
      </c>
      <c r="VSY51" s="342" t="s">
        <v>35</v>
      </c>
      <c r="VSZ51" s="342" t="s">
        <v>35</v>
      </c>
      <c r="VTA51" s="342" t="s">
        <v>35</v>
      </c>
      <c r="VTB51" s="342" t="s">
        <v>35</v>
      </c>
      <c r="VTC51" s="342" t="s">
        <v>35</v>
      </c>
      <c r="VTD51" s="342" t="s">
        <v>35</v>
      </c>
      <c r="VTE51" s="342" t="s">
        <v>35</v>
      </c>
      <c r="VTF51" s="342" t="s">
        <v>35</v>
      </c>
      <c r="VTG51" s="342" t="s">
        <v>35</v>
      </c>
      <c r="VTH51" s="342" t="s">
        <v>35</v>
      </c>
      <c r="VTI51" s="342" t="s">
        <v>35</v>
      </c>
      <c r="VTJ51" s="342" t="s">
        <v>35</v>
      </c>
      <c r="VTK51" s="342" t="s">
        <v>35</v>
      </c>
      <c r="VTL51" s="342" t="s">
        <v>35</v>
      </c>
      <c r="VTM51" s="342" t="s">
        <v>35</v>
      </c>
      <c r="VTN51" s="342" t="s">
        <v>35</v>
      </c>
      <c r="VTO51" s="342" t="s">
        <v>35</v>
      </c>
      <c r="VTP51" s="342" t="s">
        <v>35</v>
      </c>
      <c r="VTQ51" s="342" t="s">
        <v>35</v>
      </c>
      <c r="VTR51" s="342" t="s">
        <v>35</v>
      </c>
      <c r="VTS51" s="342" t="s">
        <v>35</v>
      </c>
      <c r="VTT51" s="342" t="s">
        <v>35</v>
      </c>
      <c r="VTU51" s="342" t="s">
        <v>35</v>
      </c>
      <c r="VTV51" s="342" t="s">
        <v>35</v>
      </c>
      <c r="VTW51" s="342" t="s">
        <v>35</v>
      </c>
      <c r="VTX51" s="342" t="s">
        <v>35</v>
      </c>
      <c r="VTY51" s="342" t="s">
        <v>35</v>
      </c>
      <c r="VTZ51" s="342" t="s">
        <v>35</v>
      </c>
      <c r="VUA51" s="342" t="s">
        <v>35</v>
      </c>
      <c r="VUB51" s="342" t="s">
        <v>35</v>
      </c>
      <c r="VUC51" s="342" t="s">
        <v>35</v>
      </c>
      <c r="VUD51" s="342" t="s">
        <v>35</v>
      </c>
      <c r="VUE51" s="342" t="s">
        <v>35</v>
      </c>
      <c r="VUF51" s="342" t="s">
        <v>35</v>
      </c>
      <c r="VUG51" s="342" t="s">
        <v>35</v>
      </c>
      <c r="VUH51" s="342" t="s">
        <v>35</v>
      </c>
      <c r="VUI51" s="342" t="s">
        <v>35</v>
      </c>
      <c r="VUJ51" s="342" t="s">
        <v>35</v>
      </c>
      <c r="VUK51" s="342" t="s">
        <v>35</v>
      </c>
      <c r="VUL51" s="342" t="s">
        <v>35</v>
      </c>
      <c r="VUM51" s="342" t="s">
        <v>35</v>
      </c>
      <c r="VUN51" s="342" t="s">
        <v>35</v>
      </c>
      <c r="VUO51" s="342" t="s">
        <v>35</v>
      </c>
      <c r="VUP51" s="342" t="s">
        <v>35</v>
      </c>
      <c r="VUQ51" s="342" t="s">
        <v>35</v>
      </c>
      <c r="VUR51" s="342" t="s">
        <v>35</v>
      </c>
      <c r="VUS51" s="342" t="s">
        <v>35</v>
      </c>
      <c r="VUT51" s="342" t="s">
        <v>35</v>
      </c>
      <c r="VUU51" s="342" t="s">
        <v>35</v>
      </c>
      <c r="VUV51" s="342" t="s">
        <v>35</v>
      </c>
      <c r="VUW51" s="342" t="s">
        <v>35</v>
      </c>
      <c r="VUX51" s="342" t="s">
        <v>35</v>
      </c>
      <c r="VUY51" s="342" t="s">
        <v>35</v>
      </c>
      <c r="VUZ51" s="342" t="s">
        <v>35</v>
      </c>
      <c r="VVA51" s="342" t="s">
        <v>35</v>
      </c>
      <c r="VVB51" s="342" t="s">
        <v>35</v>
      </c>
      <c r="VVC51" s="342" t="s">
        <v>35</v>
      </c>
      <c r="VVD51" s="342" t="s">
        <v>35</v>
      </c>
      <c r="VVE51" s="342" t="s">
        <v>35</v>
      </c>
      <c r="VVF51" s="342" t="s">
        <v>35</v>
      </c>
      <c r="VVG51" s="342" t="s">
        <v>35</v>
      </c>
      <c r="VVH51" s="342" t="s">
        <v>35</v>
      </c>
      <c r="VVI51" s="342" t="s">
        <v>35</v>
      </c>
      <c r="VVJ51" s="342" t="s">
        <v>35</v>
      </c>
      <c r="VVK51" s="342" t="s">
        <v>35</v>
      </c>
      <c r="VVL51" s="342" t="s">
        <v>35</v>
      </c>
      <c r="VVM51" s="342" t="s">
        <v>35</v>
      </c>
      <c r="VVN51" s="342" t="s">
        <v>35</v>
      </c>
      <c r="VVO51" s="342" t="s">
        <v>35</v>
      </c>
      <c r="VVP51" s="342" t="s">
        <v>35</v>
      </c>
      <c r="VVQ51" s="342" t="s">
        <v>35</v>
      </c>
      <c r="VVR51" s="342" t="s">
        <v>35</v>
      </c>
      <c r="VVS51" s="342" t="s">
        <v>35</v>
      </c>
      <c r="VVT51" s="342" t="s">
        <v>35</v>
      </c>
      <c r="VVU51" s="342" t="s">
        <v>35</v>
      </c>
      <c r="VVV51" s="342" t="s">
        <v>35</v>
      </c>
      <c r="VVW51" s="342" t="s">
        <v>35</v>
      </c>
      <c r="VVX51" s="342" t="s">
        <v>35</v>
      </c>
      <c r="VVY51" s="342" t="s">
        <v>35</v>
      </c>
      <c r="VVZ51" s="342" t="s">
        <v>35</v>
      </c>
      <c r="VWA51" s="342" t="s">
        <v>35</v>
      </c>
      <c r="VWB51" s="342" t="s">
        <v>35</v>
      </c>
      <c r="VWC51" s="342" t="s">
        <v>35</v>
      </c>
      <c r="VWD51" s="342" t="s">
        <v>35</v>
      </c>
      <c r="VWE51" s="342" t="s">
        <v>35</v>
      </c>
      <c r="VWF51" s="342" t="s">
        <v>35</v>
      </c>
      <c r="VWG51" s="342" t="s">
        <v>35</v>
      </c>
      <c r="VWH51" s="342" t="s">
        <v>35</v>
      </c>
      <c r="VWI51" s="342" t="s">
        <v>35</v>
      </c>
      <c r="VWJ51" s="342" t="s">
        <v>35</v>
      </c>
      <c r="VWK51" s="342" t="s">
        <v>35</v>
      </c>
      <c r="VWL51" s="342" t="s">
        <v>35</v>
      </c>
      <c r="VWM51" s="342" t="s">
        <v>35</v>
      </c>
      <c r="VWN51" s="342" t="s">
        <v>35</v>
      </c>
      <c r="VWO51" s="342" t="s">
        <v>35</v>
      </c>
      <c r="VWP51" s="342" t="s">
        <v>35</v>
      </c>
      <c r="VWQ51" s="342" t="s">
        <v>35</v>
      </c>
      <c r="VWR51" s="342" t="s">
        <v>35</v>
      </c>
      <c r="VWS51" s="342" t="s">
        <v>35</v>
      </c>
      <c r="VWT51" s="342" t="s">
        <v>35</v>
      </c>
      <c r="VWU51" s="342" t="s">
        <v>35</v>
      </c>
      <c r="VWV51" s="342" t="s">
        <v>35</v>
      </c>
      <c r="VWW51" s="342" t="s">
        <v>35</v>
      </c>
      <c r="VWX51" s="342" t="s">
        <v>35</v>
      </c>
      <c r="VWY51" s="342" t="s">
        <v>35</v>
      </c>
      <c r="VWZ51" s="342" t="s">
        <v>35</v>
      </c>
      <c r="VXA51" s="342" t="s">
        <v>35</v>
      </c>
      <c r="VXB51" s="342" t="s">
        <v>35</v>
      </c>
      <c r="VXC51" s="342" t="s">
        <v>35</v>
      </c>
      <c r="VXD51" s="342" t="s">
        <v>35</v>
      </c>
      <c r="VXE51" s="342" t="s">
        <v>35</v>
      </c>
      <c r="VXF51" s="342" t="s">
        <v>35</v>
      </c>
      <c r="VXG51" s="342" t="s">
        <v>35</v>
      </c>
      <c r="VXH51" s="342" t="s">
        <v>35</v>
      </c>
      <c r="VXI51" s="342" t="s">
        <v>35</v>
      </c>
      <c r="VXJ51" s="342" t="s">
        <v>35</v>
      </c>
      <c r="VXK51" s="342" t="s">
        <v>35</v>
      </c>
      <c r="VXL51" s="342" t="s">
        <v>35</v>
      </c>
      <c r="VXM51" s="342" t="s">
        <v>35</v>
      </c>
      <c r="VXN51" s="342" t="s">
        <v>35</v>
      </c>
      <c r="VXO51" s="342" t="s">
        <v>35</v>
      </c>
      <c r="VXP51" s="342" t="s">
        <v>35</v>
      </c>
      <c r="VXQ51" s="342" t="s">
        <v>35</v>
      </c>
      <c r="VXR51" s="342" t="s">
        <v>35</v>
      </c>
      <c r="VXS51" s="342" t="s">
        <v>35</v>
      </c>
      <c r="VXT51" s="342" t="s">
        <v>35</v>
      </c>
      <c r="VXU51" s="342" t="s">
        <v>35</v>
      </c>
      <c r="VXV51" s="342" t="s">
        <v>35</v>
      </c>
      <c r="VXW51" s="342" t="s">
        <v>35</v>
      </c>
      <c r="VXX51" s="342" t="s">
        <v>35</v>
      </c>
      <c r="VXY51" s="342" t="s">
        <v>35</v>
      </c>
      <c r="VXZ51" s="342" t="s">
        <v>35</v>
      </c>
      <c r="VYA51" s="342" t="s">
        <v>35</v>
      </c>
      <c r="VYB51" s="342" t="s">
        <v>35</v>
      </c>
      <c r="VYC51" s="342" t="s">
        <v>35</v>
      </c>
      <c r="VYD51" s="342" t="s">
        <v>35</v>
      </c>
      <c r="VYE51" s="342" t="s">
        <v>35</v>
      </c>
      <c r="VYF51" s="342" t="s">
        <v>35</v>
      </c>
      <c r="VYG51" s="342" t="s">
        <v>35</v>
      </c>
      <c r="VYH51" s="342" t="s">
        <v>35</v>
      </c>
      <c r="VYI51" s="342" t="s">
        <v>35</v>
      </c>
      <c r="VYJ51" s="342" t="s">
        <v>35</v>
      </c>
      <c r="VYK51" s="342" t="s">
        <v>35</v>
      </c>
      <c r="VYL51" s="342" t="s">
        <v>35</v>
      </c>
      <c r="VYM51" s="342" t="s">
        <v>35</v>
      </c>
      <c r="VYN51" s="342" t="s">
        <v>35</v>
      </c>
      <c r="VYO51" s="342" t="s">
        <v>35</v>
      </c>
      <c r="VYP51" s="342" t="s">
        <v>35</v>
      </c>
      <c r="VYQ51" s="342" t="s">
        <v>35</v>
      </c>
      <c r="VYR51" s="342" t="s">
        <v>35</v>
      </c>
      <c r="VYS51" s="342" t="s">
        <v>35</v>
      </c>
      <c r="VYT51" s="342" t="s">
        <v>35</v>
      </c>
      <c r="VYU51" s="342" t="s">
        <v>35</v>
      </c>
      <c r="VYV51" s="342" t="s">
        <v>35</v>
      </c>
      <c r="VYW51" s="342" t="s">
        <v>35</v>
      </c>
      <c r="VYX51" s="342" t="s">
        <v>35</v>
      </c>
      <c r="VYY51" s="342" t="s">
        <v>35</v>
      </c>
      <c r="VYZ51" s="342" t="s">
        <v>35</v>
      </c>
      <c r="VZA51" s="342" t="s">
        <v>35</v>
      </c>
      <c r="VZB51" s="342" t="s">
        <v>35</v>
      </c>
      <c r="VZC51" s="342" t="s">
        <v>35</v>
      </c>
      <c r="VZD51" s="342" t="s">
        <v>35</v>
      </c>
      <c r="VZE51" s="342" t="s">
        <v>35</v>
      </c>
      <c r="VZF51" s="342" t="s">
        <v>35</v>
      </c>
      <c r="VZG51" s="342" t="s">
        <v>35</v>
      </c>
      <c r="VZH51" s="342" t="s">
        <v>35</v>
      </c>
      <c r="VZI51" s="342" t="s">
        <v>35</v>
      </c>
      <c r="VZJ51" s="342" t="s">
        <v>35</v>
      </c>
      <c r="VZK51" s="342" t="s">
        <v>35</v>
      </c>
      <c r="VZL51" s="342" t="s">
        <v>35</v>
      </c>
      <c r="VZM51" s="342" t="s">
        <v>35</v>
      </c>
      <c r="VZN51" s="342" t="s">
        <v>35</v>
      </c>
      <c r="VZO51" s="342" t="s">
        <v>35</v>
      </c>
      <c r="VZP51" s="342" t="s">
        <v>35</v>
      </c>
      <c r="VZQ51" s="342" t="s">
        <v>35</v>
      </c>
      <c r="VZR51" s="342" t="s">
        <v>35</v>
      </c>
      <c r="VZS51" s="342" t="s">
        <v>35</v>
      </c>
      <c r="VZT51" s="342" t="s">
        <v>35</v>
      </c>
      <c r="VZU51" s="342" t="s">
        <v>35</v>
      </c>
      <c r="VZV51" s="342" t="s">
        <v>35</v>
      </c>
      <c r="VZW51" s="342" t="s">
        <v>35</v>
      </c>
      <c r="VZX51" s="342" t="s">
        <v>35</v>
      </c>
      <c r="VZY51" s="342" t="s">
        <v>35</v>
      </c>
      <c r="VZZ51" s="342" t="s">
        <v>35</v>
      </c>
      <c r="WAA51" s="342" t="s">
        <v>35</v>
      </c>
      <c r="WAB51" s="342" t="s">
        <v>35</v>
      </c>
      <c r="WAC51" s="342" t="s">
        <v>35</v>
      </c>
      <c r="WAD51" s="342" t="s">
        <v>35</v>
      </c>
      <c r="WAE51" s="342" t="s">
        <v>35</v>
      </c>
      <c r="WAF51" s="342" t="s">
        <v>35</v>
      </c>
      <c r="WAG51" s="342" t="s">
        <v>35</v>
      </c>
      <c r="WAH51" s="342" t="s">
        <v>35</v>
      </c>
      <c r="WAI51" s="342" t="s">
        <v>35</v>
      </c>
      <c r="WAJ51" s="342" t="s">
        <v>35</v>
      </c>
      <c r="WAK51" s="342" t="s">
        <v>35</v>
      </c>
      <c r="WAL51" s="342" t="s">
        <v>35</v>
      </c>
      <c r="WAM51" s="342" t="s">
        <v>35</v>
      </c>
      <c r="WAN51" s="342" t="s">
        <v>35</v>
      </c>
      <c r="WAO51" s="342" t="s">
        <v>35</v>
      </c>
      <c r="WAP51" s="342" t="s">
        <v>35</v>
      </c>
      <c r="WAQ51" s="342" t="s">
        <v>35</v>
      </c>
      <c r="WAR51" s="342" t="s">
        <v>35</v>
      </c>
      <c r="WAS51" s="342" t="s">
        <v>35</v>
      </c>
      <c r="WAT51" s="342" t="s">
        <v>35</v>
      </c>
      <c r="WAU51" s="342" t="s">
        <v>35</v>
      </c>
      <c r="WAV51" s="342" t="s">
        <v>35</v>
      </c>
      <c r="WAW51" s="342" t="s">
        <v>35</v>
      </c>
      <c r="WAX51" s="342" t="s">
        <v>35</v>
      </c>
      <c r="WAY51" s="342" t="s">
        <v>35</v>
      </c>
      <c r="WAZ51" s="342" t="s">
        <v>35</v>
      </c>
      <c r="WBA51" s="342" t="s">
        <v>35</v>
      </c>
      <c r="WBB51" s="342" t="s">
        <v>35</v>
      </c>
      <c r="WBC51" s="342" t="s">
        <v>35</v>
      </c>
      <c r="WBD51" s="342" t="s">
        <v>35</v>
      </c>
      <c r="WBE51" s="342" t="s">
        <v>35</v>
      </c>
      <c r="WBF51" s="342" t="s">
        <v>35</v>
      </c>
      <c r="WBG51" s="342" t="s">
        <v>35</v>
      </c>
      <c r="WBH51" s="342" t="s">
        <v>35</v>
      </c>
      <c r="WBI51" s="342" t="s">
        <v>35</v>
      </c>
      <c r="WBJ51" s="342" t="s">
        <v>35</v>
      </c>
      <c r="WBK51" s="342" t="s">
        <v>35</v>
      </c>
      <c r="WBL51" s="342" t="s">
        <v>35</v>
      </c>
      <c r="WBM51" s="342" t="s">
        <v>35</v>
      </c>
      <c r="WBN51" s="342" t="s">
        <v>35</v>
      </c>
      <c r="WBO51" s="342" t="s">
        <v>35</v>
      </c>
      <c r="WBP51" s="342" t="s">
        <v>35</v>
      </c>
      <c r="WBQ51" s="342" t="s">
        <v>35</v>
      </c>
      <c r="WBR51" s="342" t="s">
        <v>35</v>
      </c>
      <c r="WBS51" s="342" t="s">
        <v>35</v>
      </c>
      <c r="WBT51" s="342" t="s">
        <v>35</v>
      </c>
      <c r="WBU51" s="342" t="s">
        <v>35</v>
      </c>
      <c r="WBV51" s="342" t="s">
        <v>35</v>
      </c>
      <c r="WBW51" s="342" t="s">
        <v>35</v>
      </c>
      <c r="WBX51" s="342" t="s">
        <v>35</v>
      </c>
      <c r="WBY51" s="342" t="s">
        <v>35</v>
      </c>
      <c r="WBZ51" s="342" t="s">
        <v>35</v>
      </c>
      <c r="WCA51" s="342" t="s">
        <v>35</v>
      </c>
      <c r="WCB51" s="342" t="s">
        <v>35</v>
      </c>
      <c r="WCC51" s="342" t="s">
        <v>35</v>
      </c>
      <c r="WCD51" s="342" t="s">
        <v>35</v>
      </c>
      <c r="WCE51" s="342" t="s">
        <v>35</v>
      </c>
      <c r="WCF51" s="342" t="s">
        <v>35</v>
      </c>
      <c r="WCG51" s="342" t="s">
        <v>35</v>
      </c>
      <c r="WCH51" s="342" t="s">
        <v>35</v>
      </c>
      <c r="WCI51" s="342" t="s">
        <v>35</v>
      </c>
      <c r="WCJ51" s="342" t="s">
        <v>35</v>
      </c>
      <c r="WCK51" s="342" t="s">
        <v>35</v>
      </c>
      <c r="WCL51" s="342" t="s">
        <v>35</v>
      </c>
      <c r="WCM51" s="342" t="s">
        <v>35</v>
      </c>
      <c r="WCN51" s="342" t="s">
        <v>35</v>
      </c>
      <c r="WCO51" s="342" t="s">
        <v>35</v>
      </c>
      <c r="WCP51" s="342" t="s">
        <v>35</v>
      </c>
      <c r="WCQ51" s="342" t="s">
        <v>35</v>
      </c>
      <c r="WCR51" s="342" t="s">
        <v>35</v>
      </c>
      <c r="WCS51" s="342" t="s">
        <v>35</v>
      </c>
      <c r="WCT51" s="342" t="s">
        <v>35</v>
      </c>
      <c r="WCU51" s="342" t="s">
        <v>35</v>
      </c>
      <c r="WCV51" s="342" t="s">
        <v>35</v>
      </c>
      <c r="WCW51" s="342" t="s">
        <v>35</v>
      </c>
      <c r="WCX51" s="342" t="s">
        <v>35</v>
      </c>
      <c r="WCY51" s="342" t="s">
        <v>35</v>
      </c>
      <c r="WCZ51" s="342" t="s">
        <v>35</v>
      </c>
      <c r="WDA51" s="342" t="s">
        <v>35</v>
      </c>
      <c r="WDB51" s="342" t="s">
        <v>35</v>
      </c>
      <c r="WDC51" s="342" t="s">
        <v>35</v>
      </c>
      <c r="WDD51" s="342" t="s">
        <v>35</v>
      </c>
      <c r="WDE51" s="342" t="s">
        <v>35</v>
      </c>
      <c r="WDF51" s="342" t="s">
        <v>35</v>
      </c>
      <c r="WDG51" s="342" t="s">
        <v>35</v>
      </c>
      <c r="WDH51" s="342" t="s">
        <v>35</v>
      </c>
      <c r="WDI51" s="342" t="s">
        <v>35</v>
      </c>
      <c r="WDJ51" s="342" t="s">
        <v>35</v>
      </c>
      <c r="WDK51" s="342" t="s">
        <v>35</v>
      </c>
      <c r="WDL51" s="342" t="s">
        <v>35</v>
      </c>
      <c r="WDM51" s="342" t="s">
        <v>35</v>
      </c>
      <c r="WDN51" s="342" t="s">
        <v>35</v>
      </c>
      <c r="WDO51" s="342" t="s">
        <v>35</v>
      </c>
      <c r="WDP51" s="342" t="s">
        <v>35</v>
      </c>
      <c r="WDQ51" s="342" t="s">
        <v>35</v>
      </c>
      <c r="WDR51" s="342" t="s">
        <v>35</v>
      </c>
      <c r="WDS51" s="342" t="s">
        <v>35</v>
      </c>
      <c r="WDT51" s="342" t="s">
        <v>35</v>
      </c>
      <c r="WDU51" s="342" t="s">
        <v>35</v>
      </c>
      <c r="WDV51" s="342" t="s">
        <v>35</v>
      </c>
      <c r="WDW51" s="342" t="s">
        <v>35</v>
      </c>
      <c r="WDX51" s="342" t="s">
        <v>35</v>
      </c>
      <c r="WDY51" s="342" t="s">
        <v>35</v>
      </c>
      <c r="WDZ51" s="342" t="s">
        <v>35</v>
      </c>
      <c r="WEA51" s="342" t="s">
        <v>35</v>
      </c>
      <c r="WEB51" s="342" t="s">
        <v>35</v>
      </c>
      <c r="WEC51" s="342" t="s">
        <v>35</v>
      </c>
      <c r="WED51" s="342" t="s">
        <v>35</v>
      </c>
      <c r="WEE51" s="342" t="s">
        <v>35</v>
      </c>
      <c r="WEF51" s="342" t="s">
        <v>35</v>
      </c>
      <c r="WEG51" s="342" t="s">
        <v>35</v>
      </c>
      <c r="WEH51" s="342" t="s">
        <v>35</v>
      </c>
      <c r="WEI51" s="342" t="s">
        <v>35</v>
      </c>
      <c r="WEJ51" s="342" t="s">
        <v>35</v>
      </c>
      <c r="WEK51" s="342" t="s">
        <v>35</v>
      </c>
      <c r="WEL51" s="342" t="s">
        <v>35</v>
      </c>
      <c r="WEM51" s="342" t="s">
        <v>35</v>
      </c>
      <c r="WEN51" s="342" t="s">
        <v>35</v>
      </c>
      <c r="WEO51" s="342" t="s">
        <v>35</v>
      </c>
      <c r="WEP51" s="342" t="s">
        <v>35</v>
      </c>
      <c r="WEQ51" s="342" t="s">
        <v>35</v>
      </c>
      <c r="WER51" s="342" t="s">
        <v>35</v>
      </c>
      <c r="WES51" s="342" t="s">
        <v>35</v>
      </c>
      <c r="WET51" s="342" t="s">
        <v>35</v>
      </c>
      <c r="WEU51" s="342" t="s">
        <v>35</v>
      </c>
      <c r="WEV51" s="342" t="s">
        <v>35</v>
      </c>
      <c r="WEW51" s="342" t="s">
        <v>35</v>
      </c>
      <c r="WEX51" s="342" t="s">
        <v>35</v>
      </c>
      <c r="WEY51" s="342" t="s">
        <v>35</v>
      </c>
      <c r="WEZ51" s="342" t="s">
        <v>35</v>
      </c>
      <c r="WFA51" s="342" t="s">
        <v>35</v>
      </c>
      <c r="WFB51" s="342" t="s">
        <v>35</v>
      </c>
      <c r="WFC51" s="342" t="s">
        <v>35</v>
      </c>
      <c r="WFD51" s="342" t="s">
        <v>35</v>
      </c>
      <c r="WFE51" s="342" t="s">
        <v>35</v>
      </c>
      <c r="WFF51" s="342" t="s">
        <v>35</v>
      </c>
      <c r="WFG51" s="342" t="s">
        <v>35</v>
      </c>
      <c r="WFH51" s="342" t="s">
        <v>35</v>
      </c>
      <c r="WFI51" s="342" t="s">
        <v>35</v>
      </c>
      <c r="WFJ51" s="342" t="s">
        <v>35</v>
      </c>
      <c r="WFK51" s="342" t="s">
        <v>35</v>
      </c>
      <c r="WFL51" s="342" t="s">
        <v>35</v>
      </c>
      <c r="WFM51" s="342" t="s">
        <v>35</v>
      </c>
      <c r="WFN51" s="342" t="s">
        <v>35</v>
      </c>
      <c r="WFO51" s="342" t="s">
        <v>35</v>
      </c>
      <c r="WFP51" s="342" t="s">
        <v>35</v>
      </c>
      <c r="WFQ51" s="342" t="s">
        <v>35</v>
      </c>
      <c r="WFR51" s="342" t="s">
        <v>35</v>
      </c>
      <c r="WFS51" s="342" t="s">
        <v>35</v>
      </c>
      <c r="WFT51" s="342" t="s">
        <v>35</v>
      </c>
      <c r="WFU51" s="342" t="s">
        <v>35</v>
      </c>
      <c r="WFV51" s="342" t="s">
        <v>35</v>
      </c>
      <c r="WFW51" s="342" t="s">
        <v>35</v>
      </c>
      <c r="WFX51" s="342" t="s">
        <v>35</v>
      </c>
      <c r="WFY51" s="342" t="s">
        <v>35</v>
      </c>
      <c r="WFZ51" s="342" t="s">
        <v>35</v>
      </c>
      <c r="WGA51" s="342" t="s">
        <v>35</v>
      </c>
      <c r="WGB51" s="342" t="s">
        <v>35</v>
      </c>
      <c r="WGC51" s="342" t="s">
        <v>35</v>
      </c>
      <c r="WGD51" s="342" t="s">
        <v>35</v>
      </c>
      <c r="WGE51" s="342" t="s">
        <v>35</v>
      </c>
      <c r="WGF51" s="342" t="s">
        <v>35</v>
      </c>
      <c r="WGG51" s="342" t="s">
        <v>35</v>
      </c>
      <c r="WGH51" s="342" t="s">
        <v>35</v>
      </c>
      <c r="WGI51" s="342" t="s">
        <v>35</v>
      </c>
      <c r="WGJ51" s="342" t="s">
        <v>35</v>
      </c>
      <c r="WGK51" s="342" t="s">
        <v>35</v>
      </c>
      <c r="WGL51" s="342" t="s">
        <v>35</v>
      </c>
      <c r="WGM51" s="342" t="s">
        <v>35</v>
      </c>
      <c r="WGN51" s="342" t="s">
        <v>35</v>
      </c>
      <c r="WGO51" s="342" t="s">
        <v>35</v>
      </c>
      <c r="WGP51" s="342" t="s">
        <v>35</v>
      </c>
      <c r="WGQ51" s="342" t="s">
        <v>35</v>
      </c>
      <c r="WGR51" s="342" t="s">
        <v>35</v>
      </c>
      <c r="WGS51" s="342" t="s">
        <v>35</v>
      </c>
      <c r="WGT51" s="342" t="s">
        <v>35</v>
      </c>
      <c r="WGU51" s="342" t="s">
        <v>35</v>
      </c>
      <c r="WGV51" s="342" t="s">
        <v>35</v>
      </c>
      <c r="WGW51" s="342" t="s">
        <v>35</v>
      </c>
      <c r="WGX51" s="342" t="s">
        <v>35</v>
      </c>
      <c r="WGY51" s="342" t="s">
        <v>35</v>
      </c>
      <c r="WGZ51" s="342" t="s">
        <v>35</v>
      </c>
      <c r="WHA51" s="342" t="s">
        <v>35</v>
      </c>
      <c r="WHB51" s="342" t="s">
        <v>35</v>
      </c>
      <c r="WHC51" s="342" t="s">
        <v>35</v>
      </c>
      <c r="WHD51" s="342" t="s">
        <v>35</v>
      </c>
      <c r="WHE51" s="342" t="s">
        <v>35</v>
      </c>
      <c r="WHF51" s="342" t="s">
        <v>35</v>
      </c>
      <c r="WHG51" s="342" t="s">
        <v>35</v>
      </c>
      <c r="WHH51" s="342" t="s">
        <v>35</v>
      </c>
      <c r="WHI51" s="342" t="s">
        <v>35</v>
      </c>
      <c r="WHJ51" s="342" t="s">
        <v>35</v>
      </c>
      <c r="WHK51" s="342" t="s">
        <v>35</v>
      </c>
      <c r="WHL51" s="342" t="s">
        <v>35</v>
      </c>
      <c r="WHM51" s="342" t="s">
        <v>35</v>
      </c>
      <c r="WHN51" s="342" t="s">
        <v>35</v>
      </c>
      <c r="WHO51" s="342" t="s">
        <v>35</v>
      </c>
      <c r="WHP51" s="342" t="s">
        <v>35</v>
      </c>
      <c r="WHQ51" s="342" t="s">
        <v>35</v>
      </c>
      <c r="WHR51" s="342" t="s">
        <v>35</v>
      </c>
      <c r="WHS51" s="342" t="s">
        <v>35</v>
      </c>
      <c r="WHT51" s="342" t="s">
        <v>35</v>
      </c>
      <c r="WHU51" s="342" t="s">
        <v>35</v>
      </c>
      <c r="WHV51" s="342" t="s">
        <v>35</v>
      </c>
      <c r="WHW51" s="342" t="s">
        <v>35</v>
      </c>
      <c r="WHX51" s="342" t="s">
        <v>35</v>
      </c>
      <c r="WHY51" s="342" t="s">
        <v>35</v>
      </c>
      <c r="WHZ51" s="342" t="s">
        <v>35</v>
      </c>
      <c r="WIA51" s="342" t="s">
        <v>35</v>
      </c>
      <c r="WIB51" s="342" t="s">
        <v>35</v>
      </c>
      <c r="WIC51" s="342" t="s">
        <v>35</v>
      </c>
      <c r="WID51" s="342" t="s">
        <v>35</v>
      </c>
      <c r="WIE51" s="342" t="s">
        <v>35</v>
      </c>
      <c r="WIF51" s="342" t="s">
        <v>35</v>
      </c>
      <c r="WIG51" s="342" t="s">
        <v>35</v>
      </c>
      <c r="WIH51" s="342" t="s">
        <v>35</v>
      </c>
      <c r="WII51" s="342" t="s">
        <v>35</v>
      </c>
      <c r="WIJ51" s="342" t="s">
        <v>35</v>
      </c>
      <c r="WIK51" s="342" t="s">
        <v>35</v>
      </c>
      <c r="WIL51" s="342" t="s">
        <v>35</v>
      </c>
      <c r="WIM51" s="342" t="s">
        <v>35</v>
      </c>
      <c r="WIN51" s="342" t="s">
        <v>35</v>
      </c>
      <c r="WIO51" s="342" t="s">
        <v>35</v>
      </c>
      <c r="WIP51" s="342" t="s">
        <v>35</v>
      </c>
      <c r="WIQ51" s="342" t="s">
        <v>35</v>
      </c>
      <c r="WIR51" s="342" t="s">
        <v>35</v>
      </c>
      <c r="WIS51" s="342" t="s">
        <v>35</v>
      </c>
      <c r="WIT51" s="342" t="s">
        <v>35</v>
      </c>
      <c r="WIU51" s="342" t="s">
        <v>35</v>
      </c>
      <c r="WIV51" s="342" t="s">
        <v>35</v>
      </c>
      <c r="WIW51" s="342" t="s">
        <v>35</v>
      </c>
      <c r="WIX51" s="342" t="s">
        <v>35</v>
      </c>
      <c r="WIY51" s="342" t="s">
        <v>35</v>
      </c>
      <c r="WIZ51" s="342" t="s">
        <v>35</v>
      </c>
      <c r="WJA51" s="342" t="s">
        <v>35</v>
      </c>
      <c r="WJB51" s="342" t="s">
        <v>35</v>
      </c>
      <c r="WJC51" s="342" t="s">
        <v>35</v>
      </c>
      <c r="WJD51" s="342" t="s">
        <v>35</v>
      </c>
      <c r="WJE51" s="342" t="s">
        <v>35</v>
      </c>
      <c r="WJF51" s="342" t="s">
        <v>35</v>
      </c>
      <c r="WJG51" s="342" t="s">
        <v>35</v>
      </c>
      <c r="WJH51" s="342" t="s">
        <v>35</v>
      </c>
      <c r="WJI51" s="342" t="s">
        <v>35</v>
      </c>
      <c r="WJJ51" s="342" t="s">
        <v>35</v>
      </c>
      <c r="WJK51" s="342" t="s">
        <v>35</v>
      </c>
      <c r="WJL51" s="342" t="s">
        <v>35</v>
      </c>
      <c r="WJM51" s="342" t="s">
        <v>35</v>
      </c>
      <c r="WJN51" s="342" t="s">
        <v>35</v>
      </c>
      <c r="WJO51" s="342" t="s">
        <v>35</v>
      </c>
      <c r="WJP51" s="342" t="s">
        <v>35</v>
      </c>
      <c r="WJQ51" s="342" t="s">
        <v>35</v>
      </c>
      <c r="WJR51" s="342" t="s">
        <v>35</v>
      </c>
      <c r="WJS51" s="342" t="s">
        <v>35</v>
      </c>
      <c r="WJT51" s="342" t="s">
        <v>35</v>
      </c>
      <c r="WJU51" s="342" t="s">
        <v>35</v>
      </c>
      <c r="WJV51" s="342" t="s">
        <v>35</v>
      </c>
      <c r="WJW51" s="342" t="s">
        <v>35</v>
      </c>
      <c r="WJX51" s="342" t="s">
        <v>35</v>
      </c>
      <c r="WJY51" s="342" t="s">
        <v>35</v>
      </c>
      <c r="WJZ51" s="342" t="s">
        <v>35</v>
      </c>
      <c r="WKA51" s="342" t="s">
        <v>35</v>
      </c>
      <c r="WKB51" s="342" t="s">
        <v>35</v>
      </c>
      <c r="WKC51" s="342" t="s">
        <v>35</v>
      </c>
      <c r="WKD51" s="342" t="s">
        <v>35</v>
      </c>
      <c r="WKE51" s="342" t="s">
        <v>35</v>
      </c>
      <c r="WKF51" s="342" t="s">
        <v>35</v>
      </c>
      <c r="WKG51" s="342" t="s">
        <v>35</v>
      </c>
      <c r="WKH51" s="342" t="s">
        <v>35</v>
      </c>
      <c r="WKI51" s="342" t="s">
        <v>35</v>
      </c>
      <c r="WKJ51" s="342" t="s">
        <v>35</v>
      </c>
      <c r="WKK51" s="342" t="s">
        <v>35</v>
      </c>
      <c r="WKL51" s="342" t="s">
        <v>35</v>
      </c>
      <c r="WKM51" s="342" t="s">
        <v>35</v>
      </c>
      <c r="WKN51" s="342" t="s">
        <v>35</v>
      </c>
      <c r="WKO51" s="342" t="s">
        <v>35</v>
      </c>
      <c r="WKP51" s="342" t="s">
        <v>35</v>
      </c>
      <c r="WKQ51" s="342" t="s">
        <v>35</v>
      </c>
      <c r="WKR51" s="342" t="s">
        <v>35</v>
      </c>
      <c r="WKS51" s="342" t="s">
        <v>35</v>
      </c>
      <c r="WKT51" s="342" t="s">
        <v>35</v>
      </c>
      <c r="WKU51" s="342" t="s">
        <v>35</v>
      </c>
      <c r="WKV51" s="342" t="s">
        <v>35</v>
      </c>
      <c r="WKW51" s="342" t="s">
        <v>35</v>
      </c>
      <c r="WKX51" s="342" t="s">
        <v>35</v>
      </c>
      <c r="WKY51" s="342" t="s">
        <v>35</v>
      </c>
      <c r="WKZ51" s="342" t="s">
        <v>35</v>
      </c>
      <c r="WLA51" s="342" t="s">
        <v>35</v>
      </c>
      <c r="WLB51" s="342" t="s">
        <v>35</v>
      </c>
      <c r="WLC51" s="342" t="s">
        <v>35</v>
      </c>
      <c r="WLD51" s="342" t="s">
        <v>35</v>
      </c>
      <c r="WLE51" s="342" t="s">
        <v>35</v>
      </c>
      <c r="WLF51" s="342" t="s">
        <v>35</v>
      </c>
      <c r="WLG51" s="342" t="s">
        <v>35</v>
      </c>
      <c r="WLH51" s="342" t="s">
        <v>35</v>
      </c>
      <c r="WLI51" s="342" t="s">
        <v>35</v>
      </c>
      <c r="WLJ51" s="342" t="s">
        <v>35</v>
      </c>
      <c r="WLK51" s="342" t="s">
        <v>35</v>
      </c>
      <c r="WLL51" s="342" t="s">
        <v>35</v>
      </c>
      <c r="WLM51" s="342" t="s">
        <v>35</v>
      </c>
      <c r="WLN51" s="342" t="s">
        <v>35</v>
      </c>
      <c r="WLO51" s="342" t="s">
        <v>35</v>
      </c>
      <c r="WLP51" s="342" t="s">
        <v>35</v>
      </c>
      <c r="WLQ51" s="342" t="s">
        <v>35</v>
      </c>
      <c r="WLR51" s="342" t="s">
        <v>35</v>
      </c>
      <c r="WLS51" s="342" t="s">
        <v>35</v>
      </c>
      <c r="WLT51" s="342" t="s">
        <v>35</v>
      </c>
      <c r="WLU51" s="342" t="s">
        <v>35</v>
      </c>
      <c r="WLV51" s="342" t="s">
        <v>35</v>
      </c>
      <c r="WLW51" s="342" t="s">
        <v>35</v>
      </c>
      <c r="WLX51" s="342" t="s">
        <v>35</v>
      </c>
      <c r="WLY51" s="342" t="s">
        <v>35</v>
      </c>
      <c r="WLZ51" s="342" t="s">
        <v>35</v>
      </c>
      <c r="WMA51" s="342" t="s">
        <v>35</v>
      </c>
      <c r="WMB51" s="342" t="s">
        <v>35</v>
      </c>
      <c r="WMC51" s="342" t="s">
        <v>35</v>
      </c>
      <c r="WMD51" s="342" t="s">
        <v>35</v>
      </c>
      <c r="WME51" s="342" t="s">
        <v>35</v>
      </c>
      <c r="WMF51" s="342" t="s">
        <v>35</v>
      </c>
      <c r="WMG51" s="342" t="s">
        <v>35</v>
      </c>
      <c r="WMH51" s="342" t="s">
        <v>35</v>
      </c>
      <c r="WMI51" s="342" t="s">
        <v>35</v>
      </c>
      <c r="WMJ51" s="342" t="s">
        <v>35</v>
      </c>
      <c r="WMK51" s="342" t="s">
        <v>35</v>
      </c>
      <c r="WML51" s="342" t="s">
        <v>35</v>
      </c>
      <c r="WMM51" s="342" t="s">
        <v>35</v>
      </c>
      <c r="WMN51" s="342" t="s">
        <v>35</v>
      </c>
      <c r="WMO51" s="342" t="s">
        <v>35</v>
      </c>
      <c r="WMP51" s="342" t="s">
        <v>35</v>
      </c>
      <c r="WMQ51" s="342" t="s">
        <v>35</v>
      </c>
      <c r="WMR51" s="342" t="s">
        <v>35</v>
      </c>
      <c r="WMS51" s="342" t="s">
        <v>35</v>
      </c>
      <c r="WMT51" s="342" t="s">
        <v>35</v>
      </c>
      <c r="WMU51" s="342" t="s">
        <v>35</v>
      </c>
      <c r="WMV51" s="342" t="s">
        <v>35</v>
      </c>
      <c r="WMW51" s="342" t="s">
        <v>35</v>
      </c>
      <c r="WMX51" s="342" t="s">
        <v>35</v>
      </c>
      <c r="WMY51" s="342" t="s">
        <v>35</v>
      </c>
      <c r="WMZ51" s="342" t="s">
        <v>35</v>
      </c>
      <c r="WNA51" s="342" t="s">
        <v>35</v>
      </c>
      <c r="WNB51" s="342" t="s">
        <v>35</v>
      </c>
      <c r="WNC51" s="342" t="s">
        <v>35</v>
      </c>
      <c r="WND51" s="342" t="s">
        <v>35</v>
      </c>
      <c r="WNE51" s="342" t="s">
        <v>35</v>
      </c>
      <c r="WNF51" s="342" t="s">
        <v>35</v>
      </c>
      <c r="WNG51" s="342" t="s">
        <v>35</v>
      </c>
      <c r="WNH51" s="342" t="s">
        <v>35</v>
      </c>
      <c r="WNI51" s="342" t="s">
        <v>35</v>
      </c>
      <c r="WNJ51" s="342" t="s">
        <v>35</v>
      </c>
      <c r="WNK51" s="342" t="s">
        <v>35</v>
      </c>
      <c r="WNL51" s="342" t="s">
        <v>35</v>
      </c>
      <c r="WNM51" s="342" t="s">
        <v>35</v>
      </c>
      <c r="WNN51" s="342" t="s">
        <v>35</v>
      </c>
      <c r="WNO51" s="342" t="s">
        <v>35</v>
      </c>
      <c r="WNP51" s="342" t="s">
        <v>35</v>
      </c>
      <c r="WNQ51" s="342" t="s">
        <v>35</v>
      </c>
      <c r="WNR51" s="342" t="s">
        <v>35</v>
      </c>
      <c r="WNS51" s="342" t="s">
        <v>35</v>
      </c>
      <c r="WNT51" s="342" t="s">
        <v>35</v>
      </c>
      <c r="WNU51" s="342" t="s">
        <v>35</v>
      </c>
      <c r="WNV51" s="342" t="s">
        <v>35</v>
      </c>
      <c r="WNW51" s="342" t="s">
        <v>35</v>
      </c>
      <c r="WNX51" s="342" t="s">
        <v>35</v>
      </c>
      <c r="WNY51" s="342" t="s">
        <v>35</v>
      </c>
      <c r="WNZ51" s="342" t="s">
        <v>35</v>
      </c>
      <c r="WOA51" s="342" t="s">
        <v>35</v>
      </c>
      <c r="WOB51" s="342" t="s">
        <v>35</v>
      </c>
      <c r="WOC51" s="342" t="s">
        <v>35</v>
      </c>
      <c r="WOD51" s="342" t="s">
        <v>35</v>
      </c>
      <c r="WOE51" s="342" t="s">
        <v>35</v>
      </c>
      <c r="WOF51" s="342" t="s">
        <v>35</v>
      </c>
      <c r="WOG51" s="342" t="s">
        <v>35</v>
      </c>
      <c r="WOH51" s="342" t="s">
        <v>35</v>
      </c>
      <c r="WOI51" s="342" t="s">
        <v>35</v>
      </c>
      <c r="WOJ51" s="342" t="s">
        <v>35</v>
      </c>
      <c r="WOK51" s="342" t="s">
        <v>35</v>
      </c>
      <c r="WOL51" s="342" t="s">
        <v>35</v>
      </c>
      <c r="WOM51" s="342" t="s">
        <v>35</v>
      </c>
      <c r="WON51" s="342" t="s">
        <v>35</v>
      </c>
      <c r="WOO51" s="342" t="s">
        <v>35</v>
      </c>
      <c r="WOP51" s="342" t="s">
        <v>35</v>
      </c>
      <c r="WOQ51" s="342" t="s">
        <v>35</v>
      </c>
      <c r="WOR51" s="342" t="s">
        <v>35</v>
      </c>
      <c r="WOS51" s="342" t="s">
        <v>35</v>
      </c>
      <c r="WOT51" s="342" t="s">
        <v>35</v>
      </c>
      <c r="WOU51" s="342" t="s">
        <v>35</v>
      </c>
      <c r="WOV51" s="342" t="s">
        <v>35</v>
      </c>
      <c r="WOW51" s="342" t="s">
        <v>35</v>
      </c>
      <c r="WOX51" s="342" t="s">
        <v>35</v>
      </c>
      <c r="WOY51" s="342" t="s">
        <v>35</v>
      </c>
      <c r="WOZ51" s="342" t="s">
        <v>35</v>
      </c>
      <c r="WPA51" s="342" t="s">
        <v>35</v>
      </c>
      <c r="WPB51" s="342" t="s">
        <v>35</v>
      </c>
      <c r="WPC51" s="342" t="s">
        <v>35</v>
      </c>
      <c r="WPD51" s="342" t="s">
        <v>35</v>
      </c>
      <c r="WPE51" s="342" t="s">
        <v>35</v>
      </c>
      <c r="WPF51" s="342" t="s">
        <v>35</v>
      </c>
      <c r="WPG51" s="342" t="s">
        <v>35</v>
      </c>
      <c r="WPH51" s="342" t="s">
        <v>35</v>
      </c>
      <c r="WPI51" s="342" t="s">
        <v>35</v>
      </c>
      <c r="WPJ51" s="342" t="s">
        <v>35</v>
      </c>
      <c r="WPK51" s="342" t="s">
        <v>35</v>
      </c>
      <c r="WPL51" s="342" t="s">
        <v>35</v>
      </c>
      <c r="WPM51" s="342" t="s">
        <v>35</v>
      </c>
      <c r="WPN51" s="342" t="s">
        <v>35</v>
      </c>
      <c r="WPO51" s="342" t="s">
        <v>35</v>
      </c>
      <c r="WPP51" s="342" t="s">
        <v>35</v>
      </c>
      <c r="WPQ51" s="342" t="s">
        <v>35</v>
      </c>
      <c r="WPR51" s="342" t="s">
        <v>35</v>
      </c>
      <c r="WPS51" s="342" t="s">
        <v>35</v>
      </c>
      <c r="WPT51" s="342" t="s">
        <v>35</v>
      </c>
      <c r="WPU51" s="342" t="s">
        <v>35</v>
      </c>
      <c r="WPV51" s="342" t="s">
        <v>35</v>
      </c>
      <c r="WPW51" s="342" t="s">
        <v>35</v>
      </c>
      <c r="WPX51" s="342" t="s">
        <v>35</v>
      </c>
      <c r="WPY51" s="342" t="s">
        <v>35</v>
      </c>
      <c r="WPZ51" s="342" t="s">
        <v>35</v>
      </c>
      <c r="WQA51" s="342" t="s">
        <v>35</v>
      </c>
      <c r="WQB51" s="342" t="s">
        <v>35</v>
      </c>
      <c r="WQC51" s="342" t="s">
        <v>35</v>
      </c>
      <c r="WQD51" s="342" t="s">
        <v>35</v>
      </c>
      <c r="WQE51" s="342" t="s">
        <v>35</v>
      </c>
      <c r="WQF51" s="342" t="s">
        <v>35</v>
      </c>
      <c r="WQG51" s="342" t="s">
        <v>35</v>
      </c>
      <c r="WQH51" s="342" t="s">
        <v>35</v>
      </c>
      <c r="WQI51" s="342" t="s">
        <v>35</v>
      </c>
      <c r="WQJ51" s="342" t="s">
        <v>35</v>
      </c>
      <c r="WQK51" s="342" t="s">
        <v>35</v>
      </c>
      <c r="WQL51" s="342" t="s">
        <v>35</v>
      </c>
      <c r="WQM51" s="342" t="s">
        <v>35</v>
      </c>
      <c r="WQN51" s="342" t="s">
        <v>35</v>
      </c>
      <c r="WQO51" s="342" t="s">
        <v>35</v>
      </c>
      <c r="WQP51" s="342" t="s">
        <v>35</v>
      </c>
      <c r="WQQ51" s="342" t="s">
        <v>35</v>
      </c>
      <c r="WQR51" s="342" t="s">
        <v>35</v>
      </c>
      <c r="WQS51" s="342" t="s">
        <v>35</v>
      </c>
      <c r="WQT51" s="342" t="s">
        <v>35</v>
      </c>
      <c r="WQU51" s="342" t="s">
        <v>35</v>
      </c>
      <c r="WQV51" s="342" t="s">
        <v>35</v>
      </c>
      <c r="WQW51" s="342" t="s">
        <v>35</v>
      </c>
      <c r="WQX51" s="342" t="s">
        <v>35</v>
      </c>
      <c r="WQY51" s="342" t="s">
        <v>35</v>
      </c>
      <c r="WQZ51" s="342" t="s">
        <v>35</v>
      </c>
      <c r="WRA51" s="342" t="s">
        <v>35</v>
      </c>
      <c r="WRB51" s="342" t="s">
        <v>35</v>
      </c>
      <c r="WRC51" s="342" t="s">
        <v>35</v>
      </c>
      <c r="WRD51" s="342" t="s">
        <v>35</v>
      </c>
      <c r="WRE51" s="342" t="s">
        <v>35</v>
      </c>
      <c r="WRF51" s="342" t="s">
        <v>35</v>
      </c>
      <c r="WRG51" s="342" t="s">
        <v>35</v>
      </c>
      <c r="WRH51" s="342" t="s">
        <v>35</v>
      </c>
      <c r="WRI51" s="342" t="s">
        <v>35</v>
      </c>
      <c r="WRJ51" s="342" t="s">
        <v>35</v>
      </c>
      <c r="WRK51" s="342" t="s">
        <v>35</v>
      </c>
      <c r="WRL51" s="342" t="s">
        <v>35</v>
      </c>
      <c r="WRM51" s="342" t="s">
        <v>35</v>
      </c>
      <c r="WRN51" s="342" t="s">
        <v>35</v>
      </c>
      <c r="WRO51" s="342" t="s">
        <v>35</v>
      </c>
      <c r="WRP51" s="342" t="s">
        <v>35</v>
      </c>
      <c r="WRQ51" s="342" t="s">
        <v>35</v>
      </c>
      <c r="WRR51" s="342" t="s">
        <v>35</v>
      </c>
      <c r="WRS51" s="342" t="s">
        <v>35</v>
      </c>
      <c r="WRT51" s="342" t="s">
        <v>35</v>
      </c>
      <c r="WRU51" s="342" t="s">
        <v>35</v>
      </c>
      <c r="WRV51" s="342" t="s">
        <v>35</v>
      </c>
      <c r="WRW51" s="342" t="s">
        <v>35</v>
      </c>
      <c r="WRX51" s="342" t="s">
        <v>35</v>
      </c>
      <c r="WRY51" s="342" t="s">
        <v>35</v>
      </c>
      <c r="WRZ51" s="342" t="s">
        <v>35</v>
      </c>
      <c r="WSA51" s="342" t="s">
        <v>35</v>
      </c>
      <c r="WSB51" s="342" t="s">
        <v>35</v>
      </c>
      <c r="WSC51" s="342" t="s">
        <v>35</v>
      </c>
      <c r="WSD51" s="342" t="s">
        <v>35</v>
      </c>
      <c r="WSE51" s="342" t="s">
        <v>35</v>
      </c>
      <c r="WSF51" s="342" t="s">
        <v>35</v>
      </c>
      <c r="WSG51" s="342" t="s">
        <v>35</v>
      </c>
      <c r="WSH51" s="342" t="s">
        <v>35</v>
      </c>
      <c r="WSI51" s="342" t="s">
        <v>35</v>
      </c>
      <c r="WSJ51" s="342" t="s">
        <v>35</v>
      </c>
      <c r="WSK51" s="342" t="s">
        <v>35</v>
      </c>
      <c r="WSL51" s="342" t="s">
        <v>35</v>
      </c>
      <c r="WSM51" s="342" t="s">
        <v>35</v>
      </c>
      <c r="WSN51" s="342" t="s">
        <v>35</v>
      </c>
      <c r="WSO51" s="342" t="s">
        <v>35</v>
      </c>
      <c r="WSP51" s="342" t="s">
        <v>35</v>
      </c>
      <c r="WSQ51" s="342" t="s">
        <v>35</v>
      </c>
      <c r="WSR51" s="342" t="s">
        <v>35</v>
      </c>
      <c r="WSS51" s="342" t="s">
        <v>35</v>
      </c>
      <c r="WST51" s="342" t="s">
        <v>35</v>
      </c>
      <c r="WSU51" s="342" t="s">
        <v>35</v>
      </c>
      <c r="WSV51" s="342" t="s">
        <v>35</v>
      </c>
      <c r="WSW51" s="342" t="s">
        <v>35</v>
      </c>
      <c r="WSX51" s="342" t="s">
        <v>35</v>
      </c>
      <c r="WSY51" s="342" t="s">
        <v>35</v>
      </c>
      <c r="WSZ51" s="342" t="s">
        <v>35</v>
      </c>
      <c r="WTA51" s="342" t="s">
        <v>35</v>
      </c>
      <c r="WTB51" s="342" t="s">
        <v>35</v>
      </c>
      <c r="WTC51" s="342" t="s">
        <v>35</v>
      </c>
      <c r="WTD51" s="342" t="s">
        <v>35</v>
      </c>
      <c r="WTE51" s="342" t="s">
        <v>35</v>
      </c>
      <c r="WTF51" s="342" t="s">
        <v>35</v>
      </c>
      <c r="WTG51" s="342" t="s">
        <v>35</v>
      </c>
      <c r="WTH51" s="342" t="s">
        <v>35</v>
      </c>
      <c r="WTI51" s="342" t="s">
        <v>35</v>
      </c>
      <c r="WTJ51" s="342" t="s">
        <v>35</v>
      </c>
      <c r="WTK51" s="342" t="s">
        <v>35</v>
      </c>
      <c r="WTL51" s="342" t="s">
        <v>35</v>
      </c>
      <c r="WTM51" s="342" t="s">
        <v>35</v>
      </c>
      <c r="WTN51" s="342" t="s">
        <v>35</v>
      </c>
      <c r="WTO51" s="342" t="s">
        <v>35</v>
      </c>
      <c r="WTP51" s="342" t="s">
        <v>35</v>
      </c>
      <c r="WTQ51" s="342" t="s">
        <v>35</v>
      </c>
      <c r="WTR51" s="342" t="s">
        <v>35</v>
      </c>
      <c r="WTS51" s="342" t="s">
        <v>35</v>
      </c>
      <c r="WTT51" s="342" t="s">
        <v>35</v>
      </c>
      <c r="WTU51" s="342" t="s">
        <v>35</v>
      </c>
      <c r="WTV51" s="342" t="s">
        <v>35</v>
      </c>
      <c r="WTW51" s="342" t="s">
        <v>35</v>
      </c>
      <c r="WTX51" s="342" t="s">
        <v>35</v>
      </c>
      <c r="WTY51" s="342" t="s">
        <v>35</v>
      </c>
      <c r="WTZ51" s="342" t="s">
        <v>35</v>
      </c>
      <c r="WUA51" s="342" t="s">
        <v>35</v>
      </c>
      <c r="WUB51" s="342" t="s">
        <v>35</v>
      </c>
      <c r="WUC51" s="342" t="s">
        <v>35</v>
      </c>
      <c r="WUD51" s="342" t="s">
        <v>35</v>
      </c>
      <c r="WUE51" s="342" t="s">
        <v>35</v>
      </c>
      <c r="WUF51" s="342" t="s">
        <v>35</v>
      </c>
      <c r="WUG51" s="342" t="s">
        <v>35</v>
      </c>
      <c r="WUH51" s="342" t="s">
        <v>35</v>
      </c>
      <c r="WUI51" s="342" t="s">
        <v>35</v>
      </c>
      <c r="WUJ51" s="342" t="s">
        <v>35</v>
      </c>
      <c r="WUK51" s="342" t="s">
        <v>35</v>
      </c>
      <c r="WUL51" s="342" t="s">
        <v>35</v>
      </c>
      <c r="WUM51" s="342" t="s">
        <v>35</v>
      </c>
      <c r="WUN51" s="342" t="s">
        <v>35</v>
      </c>
      <c r="WUO51" s="342" t="s">
        <v>35</v>
      </c>
      <c r="WUP51" s="342" t="s">
        <v>35</v>
      </c>
      <c r="WUQ51" s="342" t="s">
        <v>35</v>
      </c>
      <c r="WUR51" s="342" t="s">
        <v>35</v>
      </c>
      <c r="WUS51" s="342" t="s">
        <v>35</v>
      </c>
      <c r="WUT51" s="342" t="s">
        <v>35</v>
      </c>
      <c r="WUU51" s="342" t="s">
        <v>35</v>
      </c>
      <c r="WUV51" s="342" t="s">
        <v>35</v>
      </c>
      <c r="WUW51" s="342" t="s">
        <v>35</v>
      </c>
      <c r="WUX51" s="342" t="s">
        <v>35</v>
      </c>
      <c r="WUY51" s="342" t="s">
        <v>35</v>
      </c>
      <c r="WUZ51" s="342" t="s">
        <v>35</v>
      </c>
      <c r="WVA51" s="342" t="s">
        <v>35</v>
      </c>
      <c r="WVB51" s="342" t="s">
        <v>35</v>
      </c>
      <c r="WVC51" s="342" t="s">
        <v>35</v>
      </c>
      <c r="WVD51" s="342" t="s">
        <v>35</v>
      </c>
      <c r="WVE51" s="342" t="s">
        <v>35</v>
      </c>
      <c r="WVF51" s="342" t="s">
        <v>35</v>
      </c>
      <c r="WVG51" s="342" t="s">
        <v>35</v>
      </c>
      <c r="WVH51" s="342" t="s">
        <v>35</v>
      </c>
      <c r="WVI51" s="342" t="s">
        <v>35</v>
      </c>
      <c r="WVJ51" s="342" t="s">
        <v>35</v>
      </c>
      <c r="WVK51" s="342" t="s">
        <v>35</v>
      </c>
      <c r="WVL51" s="342" t="s">
        <v>35</v>
      </c>
      <c r="WVM51" s="342" t="s">
        <v>35</v>
      </c>
      <c r="WVN51" s="342" t="s">
        <v>35</v>
      </c>
      <c r="WVO51" s="342" t="s">
        <v>35</v>
      </c>
      <c r="WVP51" s="342" t="s">
        <v>35</v>
      </c>
      <c r="WVQ51" s="342" t="s">
        <v>35</v>
      </c>
      <c r="WVR51" s="342" t="s">
        <v>35</v>
      </c>
      <c r="WVS51" s="342" t="s">
        <v>35</v>
      </c>
      <c r="WVT51" s="342" t="s">
        <v>35</v>
      </c>
      <c r="WVU51" s="342" t="s">
        <v>35</v>
      </c>
      <c r="WVV51" s="342" t="s">
        <v>35</v>
      </c>
      <c r="WVW51" s="342" t="s">
        <v>35</v>
      </c>
      <c r="WVX51" s="342" t="s">
        <v>35</v>
      </c>
      <c r="WVY51" s="342" t="s">
        <v>35</v>
      </c>
      <c r="WVZ51" s="342" t="s">
        <v>35</v>
      </c>
      <c r="WWA51" s="342" t="s">
        <v>35</v>
      </c>
      <c r="WWB51" s="342" t="s">
        <v>35</v>
      </c>
      <c r="WWC51" s="342" t="s">
        <v>35</v>
      </c>
      <c r="WWD51" s="342" t="s">
        <v>35</v>
      </c>
      <c r="WWE51" s="342" t="s">
        <v>35</v>
      </c>
      <c r="WWF51" s="342" t="s">
        <v>35</v>
      </c>
      <c r="WWG51" s="342" t="s">
        <v>35</v>
      </c>
      <c r="WWH51" s="342" t="s">
        <v>35</v>
      </c>
      <c r="WWI51" s="342" t="s">
        <v>35</v>
      </c>
      <c r="WWJ51" s="342" t="s">
        <v>35</v>
      </c>
      <c r="WWK51" s="342" t="s">
        <v>35</v>
      </c>
      <c r="WWL51" s="342" t="s">
        <v>35</v>
      </c>
      <c r="WWM51" s="342" t="s">
        <v>35</v>
      </c>
      <c r="WWN51" s="342" t="s">
        <v>35</v>
      </c>
      <c r="WWO51" s="342" t="s">
        <v>35</v>
      </c>
      <c r="WWP51" s="342" t="s">
        <v>35</v>
      </c>
      <c r="WWQ51" s="342" t="s">
        <v>35</v>
      </c>
      <c r="WWR51" s="342" t="s">
        <v>35</v>
      </c>
      <c r="WWS51" s="342" t="s">
        <v>35</v>
      </c>
      <c r="WWT51" s="342" t="s">
        <v>35</v>
      </c>
      <c r="WWU51" s="342" t="s">
        <v>35</v>
      </c>
      <c r="WWV51" s="342" t="s">
        <v>35</v>
      </c>
      <c r="WWW51" s="342" t="s">
        <v>35</v>
      </c>
      <c r="WWX51" s="342" t="s">
        <v>35</v>
      </c>
      <c r="WWY51" s="342" t="s">
        <v>35</v>
      </c>
      <c r="WWZ51" s="342" t="s">
        <v>35</v>
      </c>
      <c r="WXA51" s="342" t="s">
        <v>35</v>
      </c>
      <c r="WXB51" s="342" t="s">
        <v>35</v>
      </c>
      <c r="WXC51" s="342" t="s">
        <v>35</v>
      </c>
      <c r="WXD51" s="342" t="s">
        <v>35</v>
      </c>
      <c r="WXE51" s="342" t="s">
        <v>35</v>
      </c>
      <c r="WXF51" s="342" t="s">
        <v>35</v>
      </c>
      <c r="WXG51" s="342" t="s">
        <v>35</v>
      </c>
      <c r="WXH51" s="342" t="s">
        <v>35</v>
      </c>
      <c r="WXI51" s="342" t="s">
        <v>35</v>
      </c>
      <c r="WXJ51" s="342" t="s">
        <v>35</v>
      </c>
      <c r="WXK51" s="342" t="s">
        <v>35</v>
      </c>
      <c r="WXL51" s="342" t="s">
        <v>35</v>
      </c>
      <c r="WXM51" s="342" t="s">
        <v>35</v>
      </c>
      <c r="WXN51" s="342" t="s">
        <v>35</v>
      </c>
      <c r="WXO51" s="342" t="s">
        <v>35</v>
      </c>
      <c r="WXP51" s="342" t="s">
        <v>35</v>
      </c>
      <c r="WXQ51" s="342" t="s">
        <v>35</v>
      </c>
      <c r="WXR51" s="342" t="s">
        <v>35</v>
      </c>
      <c r="WXS51" s="342" t="s">
        <v>35</v>
      </c>
      <c r="WXT51" s="342" t="s">
        <v>35</v>
      </c>
      <c r="WXU51" s="342" t="s">
        <v>35</v>
      </c>
      <c r="WXV51" s="342" t="s">
        <v>35</v>
      </c>
      <c r="WXW51" s="342" t="s">
        <v>35</v>
      </c>
      <c r="WXX51" s="342" t="s">
        <v>35</v>
      </c>
      <c r="WXY51" s="342" t="s">
        <v>35</v>
      </c>
      <c r="WXZ51" s="342" t="s">
        <v>35</v>
      </c>
      <c r="WYA51" s="342" t="s">
        <v>35</v>
      </c>
      <c r="WYB51" s="342" t="s">
        <v>35</v>
      </c>
      <c r="WYC51" s="342" t="s">
        <v>35</v>
      </c>
      <c r="WYD51" s="342" t="s">
        <v>35</v>
      </c>
      <c r="WYE51" s="342" t="s">
        <v>35</v>
      </c>
      <c r="WYF51" s="342" t="s">
        <v>35</v>
      </c>
      <c r="WYG51" s="342" t="s">
        <v>35</v>
      </c>
      <c r="WYH51" s="342" t="s">
        <v>35</v>
      </c>
      <c r="WYI51" s="342" t="s">
        <v>35</v>
      </c>
      <c r="WYJ51" s="342" t="s">
        <v>35</v>
      </c>
      <c r="WYK51" s="342" t="s">
        <v>35</v>
      </c>
      <c r="WYL51" s="342" t="s">
        <v>35</v>
      </c>
      <c r="WYM51" s="342" t="s">
        <v>35</v>
      </c>
      <c r="WYN51" s="342" t="s">
        <v>35</v>
      </c>
      <c r="WYO51" s="342" t="s">
        <v>35</v>
      </c>
      <c r="WYP51" s="342" t="s">
        <v>35</v>
      </c>
      <c r="WYQ51" s="342" t="s">
        <v>35</v>
      </c>
      <c r="WYR51" s="342" t="s">
        <v>35</v>
      </c>
      <c r="WYS51" s="342" t="s">
        <v>35</v>
      </c>
      <c r="WYT51" s="342" t="s">
        <v>35</v>
      </c>
      <c r="WYU51" s="342" t="s">
        <v>35</v>
      </c>
      <c r="WYV51" s="342" t="s">
        <v>35</v>
      </c>
      <c r="WYW51" s="342" t="s">
        <v>35</v>
      </c>
      <c r="WYX51" s="342" t="s">
        <v>35</v>
      </c>
      <c r="WYY51" s="342" t="s">
        <v>35</v>
      </c>
      <c r="WYZ51" s="342" t="s">
        <v>35</v>
      </c>
      <c r="WZA51" s="342" t="s">
        <v>35</v>
      </c>
      <c r="WZB51" s="342" t="s">
        <v>35</v>
      </c>
      <c r="WZC51" s="342" t="s">
        <v>35</v>
      </c>
      <c r="WZD51" s="342" t="s">
        <v>35</v>
      </c>
      <c r="WZE51" s="342" t="s">
        <v>35</v>
      </c>
      <c r="WZF51" s="342" t="s">
        <v>35</v>
      </c>
      <c r="WZG51" s="342" t="s">
        <v>35</v>
      </c>
      <c r="WZH51" s="342" t="s">
        <v>35</v>
      </c>
      <c r="WZI51" s="342" t="s">
        <v>35</v>
      </c>
      <c r="WZJ51" s="342" t="s">
        <v>35</v>
      </c>
      <c r="WZK51" s="342" t="s">
        <v>35</v>
      </c>
      <c r="WZL51" s="342" t="s">
        <v>35</v>
      </c>
      <c r="WZM51" s="342" t="s">
        <v>35</v>
      </c>
      <c r="WZN51" s="342" t="s">
        <v>35</v>
      </c>
      <c r="WZO51" s="342" t="s">
        <v>35</v>
      </c>
      <c r="WZP51" s="342" t="s">
        <v>35</v>
      </c>
      <c r="WZQ51" s="342" t="s">
        <v>35</v>
      </c>
      <c r="WZR51" s="342" t="s">
        <v>35</v>
      </c>
      <c r="WZS51" s="342" t="s">
        <v>35</v>
      </c>
      <c r="WZT51" s="342" t="s">
        <v>35</v>
      </c>
      <c r="WZU51" s="342" t="s">
        <v>35</v>
      </c>
      <c r="WZV51" s="342" t="s">
        <v>35</v>
      </c>
      <c r="WZW51" s="342" t="s">
        <v>35</v>
      </c>
      <c r="WZX51" s="342" t="s">
        <v>35</v>
      </c>
      <c r="WZY51" s="342" t="s">
        <v>35</v>
      </c>
      <c r="WZZ51" s="342" t="s">
        <v>35</v>
      </c>
      <c r="XAA51" s="342" t="s">
        <v>35</v>
      </c>
      <c r="XAB51" s="342" t="s">
        <v>35</v>
      </c>
      <c r="XAC51" s="342" t="s">
        <v>35</v>
      </c>
      <c r="XAD51" s="342" t="s">
        <v>35</v>
      </c>
      <c r="XAE51" s="342" t="s">
        <v>35</v>
      </c>
      <c r="XAF51" s="342" t="s">
        <v>35</v>
      </c>
      <c r="XAG51" s="342" t="s">
        <v>35</v>
      </c>
      <c r="XAH51" s="342" t="s">
        <v>35</v>
      </c>
      <c r="XAI51" s="342" t="s">
        <v>35</v>
      </c>
      <c r="XAJ51" s="342" t="s">
        <v>35</v>
      </c>
      <c r="XAK51" s="342" t="s">
        <v>35</v>
      </c>
      <c r="XAL51" s="342" t="s">
        <v>35</v>
      </c>
      <c r="XAM51" s="342" t="s">
        <v>35</v>
      </c>
      <c r="XAN51" s="342" t="s">
        <v>35</v>
      </c>
      <c r="XAO51" s="342" t="s">
        <v>35</v>
      </c>
      <c r="XAP51" s="342" t="s">
        <v>35</v>
      </c>
      <c r="XAQ51" s="342" t="s">
        <v>35</v>
      </c>
      <c r="XAR51" s="342" t="s">
        <v>35</v>
      </c>
      <c r="XAS51" s="342" t="s">
        <v>35</v>
      </c>
      <c r="XAT51" s="342" t="s">
        <v>35</v>
      </c>
      <c r="XAU51" s="342" t="s">
        <v>35</v>
      </c>
      <c r="XAV51" s="342" t="s">
        <v>35</v>
      </c>
      <c r="XAW51" s="342" t="s">
        <v>35</v>
      </c>
      <c r="XAX51" s="342" t="s">
        <v>35</v>
      </c>
      <c r="XAY51" s="342" t="s">
        <v>35</v>
      </c>
      <c r="XAZ51" s="342" t="s">
        <v>35</v>
      </c>
      <c r="XBA51" s="342" t="s">
        <v>35</v>
      </c>
      <c r="XBB51" s="342" t="s">
        <v>35</v>
      </c>
      <c r="XBC51" s="342" t="s">
        <v>35</v>
      </c>
      <c r="XBD51" s="342" t="s">
        <v>35</v>
      </c>
      <c r="XBE51" s="342" t="s">
        <v>35</v>
      </c>
      <c r="XBF51" s="342" t="s">
        <v>35</v>
      </c>
      <c r="XBG51" s="342" t="s">
        <v>35</v>
      </c>
      <c r="XBH51" s="342" t="s">
        <v>35</v>
      </c>
      <c r="XBI51" s="342" t="s">
        <v>35</v>
      </c>
      <c r="XBJ51" s="342" t="s">
        <v>35</v>
      </c>
      <c r="XBK51" s="342" t="s">
        <v>35</v>
      </c>
      <c r="XBL51" s="342" t="s">
        <v>35</v>
      </c>
      <c r="XBM51" s="342" t="s">
        <v>35</v>
      </c>
      <c r="XBN51" s="342" t="s">
        <v>35</v>
      </c>
      <c r="XBO51" s="342" t="s">
        <v>35</v>
      </c>
      <c r="XBP51" s="342" t="s">
        <v>35</v>
      </c>
      <c r="XBQ51" s="342" t="s">
        <v>35</v>
      </c>
      <c r="XBR51" s="342" t="s">
        <v>35</v>
      </c>
      <c r="XBS51" s="342" t="s">
        <v>35</v>
      </c>
      <c r="XBT51" s="342" t="s">
        <v>35</v>
      </c>
      <c r="XBU51" s="342" t="s">
        <v>35</v>
      </c>
      <c r="XBV51" s="342" t="s">
        <v>35</v>
      </c>
      <c r="XBW51" s="342" t="s">
        <v>35</v>
      </c>
      <c r="XBX51" s="342" t="s">
        <v>35</v>
      </c>
      <c r="XBY51" s="342" t="s">
        <v>35</v>
      </c>
      <c r="XBZ51" s="342" t="s">
        <v>35</v>
      </c>
      <c r="XCA51" s="342" t="s">
        <v>35</v>
      </c>
      <c r="XCB51" s="342" t="s">
        <v>35</v>
      </c>
      <c r="XCC51" s="342" t="s">
        <v>35</v>
      </c>
      <c r="XCD51" s="342" t="s">
        <v>35</v>
      </c>
      <c r="XCE51" s="342" t="s">
        <v>35</v>
      </c>
      <c r="XCF51" s="342" t="s">
        <v>35</v>
      </c>
      <c r="XCG51" s="342" t="s">
        <v>35</v>
      </c>
      <c r="XCH51" s="342" t="s">
        <v>35</v>
      </c>
      <c r="XCI51" s="342" t="s">
        <v>35</v>
      </c>
      <c r="XCJ51" s="342" t="s">
        <v>35</v>
      </c>
      <c r="XCK51" s="342" t="s">
        <v>35</v>
      </c>
      <c r="XCL51" s="342" t="s">
        <v>35</v>
      </c>
      <c r="XCM51" s="342" t="s">
        <v>35</v>
      </c>
      <c r="XCN51" s="342" t="s">
        <v>35</v>
      </c>
      <c r="XCO51" s="342" t="s">
        <v>35</v>
      </c>
      <c r="XCP51" s="342" t="s">
        <v>35</v>
      </c>
      <c r="XCQ51" s="342" t="s">
        <v>35</v>
      </c>
      <c r="XCR51" s="342" t="s">
        <v>35</v>
      </c>
      <c r="XCS51" s="342" t="s">
        <v>35</v>
      </c>
      <c r="XCT51" s="342" t="s">
        <v>35</v>
      </c>
      <c r="XCU51" s="342" t="s">
        <v>35</v>
      </c>
      <c r="XCV51" s="342" t="s">
        <v>35</v>
      </c>
      <c r="XCW51" s="342" t="s">
        <v>35</v>
      </c>
      <c r="XCX51" s="342" t="s">
        <v>35</v>
      </c>
      <c r="XCY51" s="342" t="s">
        <v>35</v>
      </c>
      <c r="XCZ51" s="342" t="s">
        <v>35</v>
      </c>
      <c r="XDA51" s="342" t="s">
        <v>35</v>
      </c>
      <c r="XDB51" s="342" t="s">
        <v>35</v>
      </c>
      <c r="XDC51" s="342" t="s">
        <v>35</v>
      </c>
      <c r="XDD51" s="342" t="s">
        <v>35</v>
      </c>
      <c r="XDE51" s="342" t="s">
        <v>35</v>
      </c>
      <c r="XDF51" s="342" t="s">
        <v>35</v>
      </c>
      <c r="XDG51" s="342" t="s">
        <v>35</v>
      </c>
      <c r="XDH51" s="342" t="s">
        <v>35</v>
      </c>
      <c r="XDI51" s="342" t="s">
        <v>35</v>
      </c>
      <c r="XDJ51" s="342" t="s">
        <v>35</v>
      </c>
      <c r="XDK51" s="342" t="s">
        <v>35</v>
      </c>
      <c r="XDL51" s="342" t="s">
        <v>35</v>
      </c>
      <c r="XDM51" s="342" t="s">
        <v>35</v>
      </c>
      <c r="XDN51" s="342" t="s">
        <v>35</v>
      </c>
      <c r="XDO51" s="342" t="s">
        <v>35</v>
      </c>
      <c r="XDP51" s="342" t="s">
        <v>35</v>
      </c>
      <c r="XDQ51" s="342" t="s">
        <v>35</v>
      </c>
      <c r="XDR51" s="342" t="s">
        <v>35</v>
      </c>
      <c r="XDS51" s="342" t="s">
        <v>35</v>
      </c>
      <c r="XDT51" s="342" t="s">
        <v>35</v>
      </c>
      <c r="XDU51" s="342" t="s">
        <v>35</v>
      </c>
      <c r="XDV51" s="342" t="s">
        <v>35</v>
      </c>
      <c r="XDW51" s="342" t="s">
        <v>35</v>
      </c>
      <c r="XDX51" s="342" t="s">
        <v>35</v>
      </c>
      <c r="XDY51" s="342" t="s">
        <v>35</v>
      </c>
      <c r="XDZ51" s="342" t="s">
        <v>35</v>
      </c>
      <c r="XEA51" s="342" t="s">
        <v>35</v>
      </c>
      <c r="XEB51" s="342" t="s">
        <v>35</v>
      </c>
      <c r="XEC51" s="342" t="s">
        <v>35</v>
      </c>
      <c r="XED51" s="342" t="s">
        <v>35</v>
      </c>
      <c r="XEE51" s="342" t="s">
        <v>35</v>
      </c>
      <c r="XEF51" s="342" t="s">
        <v>35</v>
      </c>
      <c r="XEG51" s="342" t="s">
        <v>35</v>
      </c>
      <c r="XEH51" s="342" t="s">
        <v>35</v>
      </c>
      <c r="XEI51" s="342" t="s">
        <v>35</v>
      </c>
      <c r="XEJ51" s="342" t="s">
        <v>35</v>
      </c>
      <c r="XEK51" s="342" t="s">
        <v>35</v>
      </c>
      <c r="XEL51" s="342" t="s">
        <v>35</v>
      </c>
      <c r="XEM51" s="342" t="s">
        <v>35</v>
      </c>
      <c r="XEN51" s="342" t="s">
        <v>35</v>
      </c>
      <c r="XEO51" s="342" t="s">
        <v>35</v>
      </c>
      <c r="XEP51" s="342" t="s">
        <v>35</v>
      </c>
      <c r="XEQ51" s="342" t="s">
        <v>35</v>
      </c>
      <c r="XER51" s="342" t="s">
        <v>35</v>
      </c>
      <c r="XES51" s="342" t="s">
        <v>35</v>
      </c>
      <c r="XET51" s="342" t="s">
        <v>35</v>
      </c>
      <c r="XEU51" s="342" t="s">
        <v>35</v>
      </c>
      <c r="XEV51" s="342" t="s">
        <v>35</v>
      </c>
      <c r="XEW51" s="342" t="s">
        <v>35</v>
      </c>
      <c r="XEX51" s="342" t="s">
        <v>35</v>
      </c>
      <c r="XEY51" s="342" t="s">
        <v>35</v>
      </c>
      <c r="XEZ51" s="342" t="s">
        <v>35</v>
      </c>
      <c r="XFA51" s="342" t="s">
        <v>35</v>
      </c>
      <c r="XFB51" s="342" t="s">
        <v>35</v>
      </c>
      <c r="XFC51" s="342" t="s">
        <v>35</v>
      </c>
      <c r="XFD51" s="342" t="s">
        <v>35</v>
      </c>
    </row>
    <row r="52" spans="1:16384" s="25" customFormat="1" ht="21.75" customHeight="1" x14ac:dyDescent="0.3">
      <c r="A52" s="284"/>
      <c r="B52" s="54"/>
      <c r="C52" s="484" t="s">
        <v>182</v>
      </c>
      <c r="D52" s="484"/>
      <c r="E52" s="484"/>
      <c r="F52" s="484"/>
      <c r="G52" s="484"/>
      <c r="H52" s="234"/>
      <c r="I52" s="234"/>
      <c r="J52" s="345" t="str">
        <f>"Betaald ouderschapsverlof van "&amp;TEXT($K$35,"dd-mm-jj")&amp;" t/m "&amp;TEXT($K$36,"dd-mm-jj")</f>
        <v>Betaald ouderschapsverlof van 00-01-00 t/m 00-01-00</v>
      </c>
      <c r="K52" s="280"/>
      <c r="L52" s="286"/>
      <c r="M52" s="286"/>
      <c r="N52" s="286"/>
      <c r="O52" s="286"/>
      <c r="P52" s="281"/>
      <c r="Q52" s="22"/>
      <c r="R52" s="22"/>
      <c r="S52" s="485" t="s">
        <v>183</v>
      </c>
      <c r="T52" s="485"/>
      <c r="U52" s="485"/>
      <c r="V52" s="485"/>
      <c r="W52" s="485"/>
      <c r="X52" s="47"/>
      <c r="Y52" s="285"/>
    </row>
    <row r="53" spans="1:16384" s="25" customFormat="1" ht="18" customHeight="1" x14ac:dyDescent="0.3">
      <c r="A53" s="284"/>
      <c r="B53" s="280"/>
      <c r="C53" s="412" t="str">
        <f>IF($K$36="","",45%)</f>
        <v/>
      </c>
      <c r="D53" s="413"/>
      <c r="E53" s="413"/>
      <c r="F53" s="413"/>
      <c r="G53" s="414"/>
      <c r="H53" s="287"/>
      <c r="I53" s="287"/>
      <c r="J53" s="343" t="s">
        <v>184</v>
      </c>
      <c r="K53" s="289"/>
      <c r="L53" s="290"/>
      <c r="M53" s="290"/>
      <c r="N53" s="290"/>
      <c r="O53" s="290"/>
      <c r="P53" s="291">
        <f ca="1">$K$38</f>
        <v>0</v>
      </c>
      <c r="Q53" s="235"/>
      <c r="R53" s="236"/>
      <c r="S53" s="415" t="str">
        <f>IF($K$35="","","Begindatum: "&amp;TEXT($K$35,"dd-mm-jj"))</f>
        <v/>
      </c>
      <c r="T53" s="416"/>
      <c r="U53" s="416"/>
      <c r="V53" s="416"/>
      <c r="W53" s="417"/>
      <c r="X53" s="282"/>
      <c r="Y53" s="285"/>
    </row>
    <row r="54" spans="1:16384" s="25" customFormat="1" ht="18" customHeight="1" x14ac:dyDescent="0.3">
      <c r="A54" s="284"/>
      <c r="B54" s="292"/>
      <c r="C54" s="418" t="str">
        <f>IF($K$36="","",$P$46)</f>
        <v/>
      </c>
      <c r="D54" s="419"/>
      <c r="E54" s="419"/>
      <c r="F54" s="419"/>
      <c r="G54" s="420"/>
      <c r="H54" s="293"/>
      <c r="I54" s="64"/>
      <c r="J54" s="294" t="s">
        <v>185</v>
      </c>
      <c r="K54" s="295"/>
      <c r="L54" s="295"/>
      <c r="M54" s="295"/>
      <c r="N54" s="295"/>
      <c r="O54" s="295"/>
      <c r="P54" s="296">
        <f>IF($K$36="",0,($K$36-$K$35+1))/7</f>
        <v>0</v>
      </c>
      <c r="Q54" s="66"/>
      <c r="R54" s="283"/>
      <c r="S54" s="406" t="str">
        <f>IF($K$36="","","Einddatum: "&amp;TEXT($K$36,"dd-mm-jj"))</f>
        <v/>
      </c>
      <c r="T54" s="407"/>
      <c r="U54" s="407"/>
      <c r="V54" s="407"/>
      <c r="W54" s="408"/>
      <c r="X54" s="65"/>
      <c r="Y54" s="285"/>
    </row>
    <row r="55" spans="1:16384" s="25" customFormat="1" ht="18" customHeight="1" x14ac:dyDescent="0.3">
      <c r="A55" s="284"/>
      <c r="B55" s="54"/>
      <c r="C55" s="297"/>
      <c r="D55" s="297"/>
      <c r="E55" s="297"/>
      <c r="F55" s="297"/>
      <c r="G55" s="297"/>
      <c r="H55" s="293"/>
      <c r="I55" s="64"/>
      <c r="J55" s="298" t="s">
        <v>186</v>
      </c>
      <c r="K55" s="295"/>
      <c r="L55" s="295"/>
      <c r="M55" s="295"/>
      <c r="N55" s="295"/>
      <c r="O55" s="295"/>
      <c r="P55" s="296">
        <f>IF($K$36=0,0,($P$53/$P$54))</f>
        <v>0</v>
      </c>
      <c r="Q55" s="66"/>
      <c r="R55" s="283"/>
      <c r="S55" s="421" t="str">
        <f>IF($K$35="","",$P$55)</f>
        <v/>
      </c>
      <c r="T55" s="422"/>
      <c r="U55" s="422"/>
      <c r="V55" s="422"/>
      <c r="W55" s="423"/>
      <c r="X55" s="65"/>
      <c r="Y55" s="285"/>
    </row>
    <row r="56" spans="1:16384" s="25" customFormat="1" ht="18" customHeight="1" x14ac:dyDescent="0.3">
      <c r="A56" s="284"/>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row>
    <row r="57" spans="1:16384" ht="18" x14ac:dyDescent="0.25">
      <c r="A57" s="236"/>
      <c r="B57" s="22"/>
      <c r="C57" s="451" t="s">
        <v>182</v>
      </c>
      <c r="D57" s="451"/>
      <c r="E57" s="451"/>
      <c r="F57" s="451"/>
      <c r="G57" s="451"/>
      <c r="H57" s="234"/>
      <c r="I57" s="234"/>
      <c r="J57" s="299" t="str">
        <f>"Betaald ouderschapsverlof van "&amp;TEXT($S$35,"dd-mm-jj")&amp;" t/m "&amp;TEXT($S$36,"dd-mm-jj")</f>
        <v>Betaald ouderschapsverlof van 00-01-00 t/m 00-01-00</v>
      </c>
      <c r="K57" s="280"/>
      <c r="L57" s="286"/>
      <c r="M57" s="286"/>
      <c r="N57" s="286"/>
      <c r="O57" s="286"/>
      <c r="P57" s="281"/>
      <c r="Q57" s="235"/>
      <c r="R57" s="236"/>
      <c r="S57" s="452" t="s">
        <v>183</v>
      </c>
      <c r="T57" s="452"/>
      <c r="U57" s="452"/>
      <c r="V57" s="452"/>
      <c r="W57" s="452"/>
      <c r="X57" s="47"/>
      <c r="Y57" s="235"/>
    </row>
    <row r="58" spans="1:16384" ht="18" x14ac:dyDescent="0.25">
      <c r="A58" s="225"/>
      <c r="B58" s="279"/>
      <c r="C58" s="412" t="str">
        <f>IF($K$36="","",45%)</f>
        <v/>
      </c>
      <c r="D58" s="413"/>
      <c r="E58" s="413"/>
      <c r="F58" s="413"/>
      <c r="G58" s="414"/>
      <c r="H58" s="287"/>
      <c r="I58" s="287"/>
      <c r="J58" s="288" t="s">
        <v>184</v>
      </c>
      <c r="K58" s="289"/>
      <c r="L58" s="290"/>
      <c r="M58" s="290"/>
      <c r="N58" s="290"/>
      <c r="O58" s="290"/>
      <c r="P58" s="291">
        <f ca="1">$S$38</f>
        <v>0</v>
      </c>
      <c r="Q58" s="13"/>
      <c r="R58" s="225"/>
      <c r="S58" s="415" t="str">
        <f>IF($S$35="","","Begindatum: "&amp;TEXT($S$35,"dd-mm-jj"))</f>
        <v/>
      </c>
      <c r="T58" s="416"/>
      <c r="U58" s="416"/>
      <c r="V58" s="416"/>
      <c r="W58" s="417"/>
      <c r="X58" s="282"/>
      <c r="Y58" s="13"/>
    </row>
    <row r="59" spans="1:16384" ht="18" x14ac:dyDescent="0.25">
      <c r="A59" s="225"/>
      <c r="B59" s="279"/>
      <c r="C59" s="418" t="str">
        <f>IF($K$36="","",$P$46)</f>
        <v/>
      </c>
      <c r="D59" s="419"/>
      <c r="E59" s="419"/>
      <c r="F59" s="419"/>
      <c r="G59" s="420"/>
      <c r="H59" s="293"/>
      <c r="I59" s="64"/>
      <c r="J59" s="294" t="s">
        <v>185</v>
      </c>
      <c r="K59" s="295"/>
      <c r="L59" s="295"/>
      <c r="M59" s="295"/>
      <c r="N59" s="295"/>
      <c r="O59" s="295"/>
      <c r="P59" s="296">
        <f>IF($S$36="",0,($S$36-$S$35+1))/7</f>
        <v>0</v>
      </c>
      <c r="Q59" s="66"/>
      <c r="R59" s="283"/>
      <c r="S59" s="406" t="str">
        <f>IF($S$36="","","Einddatum: "&amp;TEXT($S$36,"dd-mm-jj"))</f>
        <v/>
      </c>
      <c r="T59" s="407"/>
      <c r="U59" s="407"/>
      <c r="V59" s="407"/>
      <c r="W59" s="408"/>
      <c r="X59" s="65"/>
      <c r="Y59" s="68"/>
    </row>
    <row r="60" spans="1:16384" ht="18" x14ac:dyDescent="0.25">
      <c r="A60" s="225"/>
      <c r="B60" s="279"/>
      <c r="C60" s="297"/>
      <c r="D60" s="297"/>
      <c r="E60" s="297"/>
      <c r="F60" s="297"/>
      <c r="G60" s="297"/>
      <c r="H60" s="293"/>
      <c r="I60" s="64"/>
      <c r="J60" s="298" t="s">
        <v>186</v>
      </c>
      <c r="K60" s="295"/>
      <c r="L60" s="295"/>
      <c r="M60" s="295"/>
      <c r="N60" s="295"/>
      <c r="O60" s="295"/>
      <c r="P60" s="296">
        <f>IF($S$36=0,0,($P$58/$P$59))</f>
        <v>0</v>
      </c>
      <c r="Q60" s="66"/>
      <c r="R60" s="283"/>
      <c r="S60" s="421" t="str">
        <f>IF($S$35="","",$P$60)</f>
        <v/>
      </c>
      <c r="T60" s="422"/>
      <c r="U60" s="422"/>
      <c r="V60" s="422"/>
      <c r="W60" s="423"/>
      <c r="X60" s="65"/>
      <c r="Y60" s="38"/>
    </row>
    <row r="61" spans="1:16384" ht="14.25" customHeight="1" x14ac:dyDescent="0.25">
      <c r="A61" s="231"/>
      <c r="B61" s="279"/>
      <c r="C61" s="54"/>
      <c r="D61" s="54"/>
      <c r="E61" s="54"/>
      <c r="F61" s="54"/>
      <c r="G61" s="54"/>
      <c r="H61" s="279"/>
      <c r="I61" s="279"/>
      <c r="J61" s="300"/>
      <c r="K61" s="295"/>
      <c r="L61" s="295"/>
      <c r="M61" s="295"/>
      <c r="N61" s="295"/>
      <c r="O61" s="295"/>
      <c r="P61" s="296"/>
      <c r="Q61" s="283"/>
      <c r="R61" s="283"/>
      <c r="S61" s="301"/>
      <c r="T61" s="301"/>
      <c r="U61" s="301"/>
      <c r="V61" s="301"/>
      <c r="W61" s="301"/>
      <c r="X61" s="65"/>
      <c r="Y61" s="38"/>
    </row>
    <row r="62" spans="1:16384" s="230" customFormat="1" ht="30" customHeight="1" x14ac:dyDescent="0.25">
      <c r="A62" s="231"/>
      <c r="B62" s="279"/>
      <c r="C62" s="424" t="s">
        <v>187</v>
      </c>
      <c r="D62" s="424"/>
      <c r="E62" s="424"/>
      <c r="F62" s="424"/>
      <c r="G62" s="424"/>
      <c r="H62" s="424"/>
      <c r="I62" s="424"/>
      <c r="J62" s="424"/>
      <c r="K62" s="424"/>
      <c r="L62" s="424"/>
      <c r="M62" s="424"/>
      <c r="N62" s="424"/>
      <c r="O62" s="424"/>
      <c r="P62" s="424"/>
      <c r="Q62" s="424"/>
      <c r="R62" s="424"/>
      <c r="S62" s="424"/>
      <c r="T62" s="424"/>
      <c r="U62" s="424"/>
      <c r="V62" s="424"/>
      <c r="W62" s="424"/>
      <c r="X62" s="65"/>
      <c r="Y62" s="38"/>
    </row>
    <row r="63" spans="1:16384" s="22" customFormat="1" ht="15" customHeight="1" x14ac:dyDescent="0.2">
      <c r="B63" s="350"/>
      <c r="C63" s="279"/>
      <c r="D63" s="279"/>
      <c r="E63" s="279"/>
      <c r="F63" s="279"/>
      <c r="G63" s="279"/>
      <c r="H63" s="279"/>
      <c r="I63" s="279"/>
      <c r="J63" s="279"/>
    </row>
    <row r="64" spans="1:16384" s="323" customFormat="1" ht="19.5" customHeight="1" x14ac:dyDescent="0.2">
      <c r="A64" s="319" t="s">
        <v>136</v>
      </c>
      <c r="Z64" s="319"/>
      <c r="AY64" s="319"/>
      <c r="BX64" s="319"/>
      <c r="CW64" s="319"/>
      <c r="DV64" s="319"/>
      <c r="EU64" s="319"/>
      <c r="FT64" s="319"/>
      <c r="GS64" s="319"/>
      <c r="HR64" s="319"/>
      <c r="IQ64" s="319"/>
      <c r="JP64" s="319"/>
      <c r="KO64" s="319"/>
      <c r="LN64" s="319"/>
      <c r="MM64" s="319"/>
      <c r="NL64" s="319"/>
      <c r="OK64" s="319"/>
      <c r="PJ64" s="319"/>
      <c r="QI64" s="319"/>
      <c r="RH64" s="319"/>
      <c r="SG64" s="319"/>
      <c r="TF64" s="319"/>
      <c r="UE64" s="319"/>
      <c r="VD64" s="319"/>
      <c r="WC64" s="319"/>
      <c r="XB64" s="319"/>
      <c r="YA64" s="319"/>
      <c r="YZ64" s="319"/>
      <c r="ZY64" s="319"/>
      <c r="AAX64" s="319"/>
      <c r="ABW64" s="319"/>
      <c r="ACV64" s="319"/>
      <c r="ADU64" s="319"/>
      <c r="AET64" s="319"/>
      <c r="AFS64" s="319"/>
      <c r="AGR64" s="319"/>
      <c r="AHQ64" s="319"/>
      <c r="AIP64" s="319"/>
      <c r="AJO64" s="319"/>
      <c r="AKN64" s="319"/>
      <c r="ALM64" s="319"/>
      <c r="AML64" s="319"/>
      <c r="ANK64" s="319"/>
      <c r="AOJ64" s="319"/>
      <c r="API64" s="319"/>
      <c r="AQH64" s="319"/>
      <c r="ARG64" s="319"/>
      <c r="ASF64" s="319"/>
      <c r="ATE64" s="319"/>
      <c r="AUD64" s="319"/>
      <c r="AVC64" s="319"/>
      <c r="AWB64" s="319"/>
      <c r="AXA64" s="319"/>
      <c r="AXZ64" s="319"/>
      <c r="AYY64" s="319"/>
      <c r="AZX64" s="319"/>
      <c r="BAW64" s="319"/>
      <c r="BBV64" s="319"/>
      <c r="BCU64" s="319"/>
      <c r="BDT64" s="319"/>
      <c r="BES64" s="319"/>
      <c r="BFR64" s="319"/>
      <c r="BGQ64" s="319"/>
      <c r="BHP64" s="319"/>
      <c r="BIO64" s="319"/>
      <c r="BJN64" s="319"/>
      <c r="BKM64" s="319"/>
      <c r="BLL64" s="319"/>
      <c r="BMK64" s="319"/>
      <c r="BNJ64" s="319"/>
      <c r="BOI64" s="319"/>
      <c r="BPH64" s="319"/>
      <c r="BQG64" s="319"/>
      <c r="BRF64" s="319"/>
      <c r="BSE64" s="319"/>
      <c r="BTD64" s="319"/>
      <c r="BUC64" s="319"/>
      <c r="BVB64" s="319"/>
      <c r="BWA64" s="319"/>
      <c r="BWZ64" s="319"/>
      <c r="BXY64" s="319"/>
      <c r="BYX64" s="319"/>
      <c r="BZW64" s="319"/>
      <c r="CAV64" s="319"/>
      <c r="CBU64" s="319"/>
      <c r="CCT64" s="319"/>
      <c r="CDS64" s="319"/>
      <c r="CER64" s="319"/>
      <c r="CFQ64" s="319"/>
      <c r="CGP64" s="319"/>
      <c r="CHO64" s="319"/>
      <c r="CIN64" s="319"/>
      <c r="CJM64" s="319"/>
      <c r="CKL64" s="319"/>
      <c r="CLK64" s="319"/>
      <c r="CMJ64" s="319"/>
      <c r="CNI64" s="319"/>
      <c r="COH64" s="319"/>
      <c r="CPG64" s="319"/>
      <c r="CQF64" s="319"/>
      <c r="CRE64" s="319"/>
      <c r="CSD64" s="319"/>
      <c r="CTC64" s="319"/>
      <c r="CUB64" s="319"/>
      <c r="CVA64" s="319"/>
      <c r="CVZ64" s="319"/>
      <c r="CWY64" s="319"/>
      <c r="CXX64" s="319"/>
      <c r="CYW64" s="319"/>
      <c r="CZV64" s="319"/>
      <c r="DAU64" s="319"/>
      <c r="DBT64" s="319"/>
      <c r="DCS64" s="319"/>
      <c r="DDR64" s="319"/>
      <c r="DEQ64" s="319"/>
      <c r="DFP64" s="319"/>
      <c r="DGO64" s="319"/>
      <c r="DHN64" s="319"/>
      <c r="DIM64" s="319"/>
      <c r="DJL64" s="319"/>
      <c r="DKK64" s="319"/>
      <c r="DLJ64" s="319"/>
      <c r="DMI64" s="319"/>
      <c r="DNH64" s="319"/>
      <c r="DOG64" s="319"/>
      <c r="DPF64" s="319"/>
      <c r="DQE64" s="319"/>
      <c r="DRD64" s="319"/>
      <c r="DSC64" s="319"/>
      <c r="DTB64" s="319"/>
      <c r="DUA64" s="319"/>
      <c r="DUZ64" s="319"/>
      <c r="DVY64" s="319"/>
      <c r="DWX64" s="319"/>
      <c r="DXW64" s="319"/>
      <c r="DYV64" s="319"/>
      <c r="DZU64" s="319"/>
      <c r="EAT64" s="319"/>
      <c r="EBS64" s="319"/>
      <c r="ECR64" s="319"/>
      <c r="EDQ64" s="319"/>
      <c r="EEP64" s="319"/>
      <c r="EFO64" s="319"/>
      <c r="EGN64" s="319"/>
      <c r="EHM64" s="319"/>
      <c r="EIL64" s="319"/>
      <c r="EJK64" s="319"/>
      <c r="EKJ64" s="319"/>
      <c r="ELI64" s="319"/>
      <c r="EMH64" s="319"/>
      <c r="ENG64" s="319"/>
      <c r="EOF64" s="319"/>
      <c r="EPE64" s="319"/>
      <c r="EQD64" s="319"/>
      <c r="ERC64" s="319"/>
      <c r="ESB64" s="319"/>
      <c r="ETA64" s="319"/>
      <c r="ETZ64" s="319"/>
      <c r="EUY64" s="319"/>
      <c r="EVX64" s="319"/>
      <c r="EWW64" s="319"/>
      <c r="EXV64" s="319"/>
      <c r="EYU64" s="319"/>
      <c r="EZT64" s="319"/>
      <c r="FAS64" s="319"/>
      <c r="FBR64" s="319"/>
      <c r="FCQ64" s="319"/>
      <c r="FDP64" s="319"/>
      <c r="FEO64" s="319"/>
      <c r="FFN64" s="319"/>
      <c r="FGM64" s="319"/>
      <c r="FHL64" s="319"/>
      <c r="FIK64" s="319"/>
      <c r="FJJ64" s="319"/>
      <c r="FKI64" s="319"/>
      <c r="FLH64" s="319"/>
      <c r="FMG64" s="319"/>
      <c r="FNF64" s="319"/>
      <c r="FOE64" s="319"/>
      <c r="FPD64" s="319"/>
      <c r="FQC64" s="319"/>
      <c r="FRB64" s="319"/>
      <c r="FSA64" s="319"/>
      <c r="FSZ64" s="319"/>
      <c r="FTY64" s="319"/>
      <c r="FUX64" s="319"/>
      <c r="FVW64" s="319"/>
      <c r="FWV64" s="319"/>
      <c r="FXU64" s="319"/>
      <c r="FYT64" s="319"/>
      <c r="FZS64" s="319"/>
      <c r="GAR64" s="319"/>
      <c r="GBQ64" s="319"/>
      <c r="GCP64" s="319"/>
      <c r="GDO64" s="319"/>
      <c r="GEN64" s="319"/>
      <c r="GFM64" s="319"/>
      <c r="GGL64" s="319"/>
      <c r="GHK64" s="319"/>
      <c r="GIJ64" s="319"/>
      <c r="GJI64" s="319"/>
      <c r="GKH64" s="319"/>
      <c r="GLG64" s="319"/>
      <c r="GMF64" s="319"/>
      <c r="GNE64" s="319"/>
      <c r="GOD64" s="319"/>
      <c r="GPC64" s="319"/>
      <c r="GQB64" s="319"/>
      <c r="GRA64" s="319"/>
      <c r="GRZ64" s="319"/>
      <c r="GSY64" s="319"/>
      <c r="GTX64" s="319"/>
      <c r="GUW64" s="319"/>
      <c r="GVV64" s="319"/>
      <c r="GWU64" s="319"/>
      <c r="GXT64" s="319"/>
      <c r="GYS64" s="319"/>
      <c r="GZR64" s="319"/>
      <c r="HAQ64" s="319"/>
      <c r="HBP64" s="319"/>
      <c r="HCO64" s="319"/>
      <c r="HDN64" s="319"/>
      <c r="HEM64" s="319"/>
      <c r="HFL64" s="319"/>
      <c r="HGK64" s="319"/>
      <c r="HHJ64" s="319"/>
      <c r="HII64" s="319"/>
      <c r="HJH64" s="319"/>
      <c r="HKG64" s="319"/>
      <c r="HLF64" s="319"/>
      <c r="HME64" s="319"/>
      <c r="HND64" s="319"/>
      <c r="HOC64" s="319"/>
      <c r="HPB64" s="319"/>
      <c r="HQA64" s="319"/>
      <c r="HQZ64" s="319"/>
      <c r="HRY64" s="319"/>
      <c r="HSX64" s="319"/>
      <c r="HTW64" s="319"/>
      <c r="HUV64" s="319"/>
      <c r="HVU64" s="319"/>
      <c r="HWT64" s="319"/>
      <c r="HXS64" s="319"/>
      <c r="HYR64" s="319"/>
      <c r="HZQ64" s="319"/>
      <c r="IAP64" s="319"/>
      <c r="IBO64" s="319"/>
      <c r="ICN64" s="319"/>
      <c r="IDM64" s="319"/>
      <c r="IEL64" s="319"/>
      <c r="IFK64" s="319"/>
      <c r="IGJ64" s="319"/>
      <c r="IHI64" s="319"/>
      <c r="IIH64" s="319"/>
      <c r="IJG64" s="319"/>
      <c r="IKF64" s="319"/>
      <c r="ILE64" s="319"/>
      <c r="IMD64" s="319"/>
      <c r="INC64" s="319"/>
      <c r="IOB64" s="319"/>
      <c r="IPA64" s="319"/>
      <c r="IPZ64" s="319"/>
      <c r="IQY64" s="319"/>
      <c r="IRX64" s="319"/>
      <c r="ISW64" s="319"/>
      <c r="ITV64" s="319"/>
      <c r="IUU64" s="319"/>
      <c r="IVT64" s="319"/>
      <c r="IWS64" s="319"/>
      <c r="IXR64" s="319"/>
      <c r="IYQ64" s="319"/>
      <c r="IZP64" s="319"/>
      <c r="JAO64" s="319"/>
      <c r="JBN64" s="319"/>
      <c r="JCM64" s="319"/>
      <c r="JDL64" s="319"/>
      <c r="JEK64" s="319"/>
      <c r="JFJ64" s="319"/>
      <c r="JGI64" s="319"/>
      <c r="JHH64" s="319"/>
      <c r="JIG64" s="319"/>
      <c r="JJF64" s="319"/>
      <c r="JKE64" s="319"/>
      <c r="JLD64" s="319"/>
      <c r="JMC64" s="319"/>
      <c r="JNB64" s="319"/>
      <c r="JOA64" s="319"/>
      <c r="JOZ64" s="319"/>
      <c r="JPY64" s="319"/>
      <c r="JQX64" s="319"/>
      <c r="JRW64" s="319"/>
      <c r="JSV64" s="319"/>
      <c r="JTU64" s="319"/>
      <c r="JUT64" s="319"/>
      <c r="JVS64" s="319"/>
      <c r="JWR64" s="319"/>
      <c r="JXQ64" s="319"/>
      <c r="JYP64" s="319"/>
      <c r="JZO64" s="319"/>
      <c r="KAN64" s="319"/>
      <c r="KBM64" s="319"/>
      <c r="KCL64" s="319"/>
      <c r="KDK64" s="319"/>
      <c r="KEJ64" s="319"/>
      <c r="KFI64" s="319"/>
      <c r="KGH64" s="319"/>
      <c r="KHG64" s="319"/>
      <c r="KIF64" s="319"/>
      <c r="KJE64" s="319"/>
      <c r="KKD64" s="319"/>
      <c r="KLC64" s="319"/>
      <c r="KMB64" s="319"/>
      <c r="KNA64" s="319"/>
      <c r="KNZ64" s="319"/>
      <c r="KOY64" s="319"/>
      <c r="KPX64" s="319"/>
      <c r="KQW64" s="319"/>
      <c r="KRV64" s="319"/>
      <c r="KSU64" s="319"/>
      <c r="KTT64" s="319"/>
      <c r="KUS64" s="319"/>
      <c r="KVR64" s="319"/>
      <c r="KWQ64" s="319"/>
      <c r="KXP64" s="319"/>
      <c r="KYO64" s="319"/>
      <c r="KZN64" s="319"/>
      <c r="LAM64" s="319"/>
      <c r="LBL64" s="319"/>
      <c r="LCK64" s="319"/>
      <c r="LDJ64" s="319"/>
      <c r="LEI64" s="319"/>
      <c r="LFH64" s="319"/>
      <c r="LGG64" s="319"/>
      <c r="LHF64" s="319"/>
      <c r="LIE64" s="319"/>
      <c r="LJD64" s="319"/>
      <c r="LKC64" s="319"/>
      <c r="LLB64" s="319"/>
      <c r="LMA64" s="319"/>
      <c r="LMZ64" s="319"/>
      <c r="LNY64" s="319"/>
      <c r="LOX64" s="319"/>
      <c r="LPW64" s="319"/>
      <c r="LQV64" s="319"/>
      <c r="LRU64" s="319"/>
      <c r="LST64" s="319"/>
      <c r="LTS64" s="319"/>
      <c r="LUR64" s="319"/>
      <c r="LVQ64" s="319"/>
      <c r="LWP64" s="319"/>
      <c r="LXO64" s="319"/>
      <c r="LYN64" s="319"/>
      <c r="LZM64" s="319"/>
      <c r="MAL64" s="319"/>
      <c r="MBK64" s="319"/>
      <c r="MCJ64" s="319"/>
      <c r="MDI64" s="319"/>
      <c r="MEH64" s="319"/>
      <c r="MFG64" s="319"/>
      <c r="MGF64" s="319"/>
      <c r="MHE64" s="319"/>
      <c r="MID64" s="319"/>
      <c r="MJC64" s="319"/>
      <c r="MKB64" s="319"/>
      <c r="MLA64" s="319"/>
      <c r="MLZ64" s="319"/>
      <c r="MMY64" s="319"/>
      <c r="MNX64" s="319"/>
      <c r="MOW64" s="319"/>
      <c r="MPV64" s="319"/>
      <c r="MQU64" s="319"/>
      <c r="MRT64" s="319"/>
      <c r="MSS64" s="319"/>
      <c r="MTR64" s="319"/>
      <c r="MUQ64" s="319"/>
      <c r="MVP64" s="319"/>
      <c r="MWO64" s="319"/>
      <c r="MXN64" s="319"/>
      <c r="MYM64" s="319"/>
      <c r="MZL64" s="319"/>
      <c r="NAK64" s="319"/>
      <c r="NBJ64" s="319"/>
      <c r="NCI64" s="319"/>
      <c r="NDH64" s="319"/>
      <c r="NEG64" s="319"/>
      <c r="NFF64" s="319"/>
      <c r="NGE64" s="319"/>
      <c r="NHD64" s="319"/>
      <c r="NIC64" s="319"/>
      <c r="NJB64" s="319"/>
      <c r="NKA64" s="319"/>
      <c r="NKZ64" s="319"/>
      <c r="NLY64" s="319"/>
      <c r="NMX64" s="319"/>
      <c r="NNW64" s="319"/>
      <c r="NOV64" s="319"/>
      <c r="NPU64" s="319"/>
      <c r="NQT64" s="319"/>
      <c r="NRS64" s="319"/>
      <c r="NSR64" s="319"/>
      <c r="NTQ64" s="319"/>
      <c r="NUP64" s="319"/>
      <c r="NVO64" s="319"/>
      <c r="NWN64" s="319"/>
      <c r="NXM64" s="319"/>
      <c r="NYL64" s="319"/>
      <c r="NZK64" s="319"/>
      <c r="OAJ64" s="319"/>
      <c r="OBI64" s="319"/>
      <c r="OCH64" s="319"/>
      <c r="ODG64" s="319"/>
      <c r="OEF64" s="319"/>
      <c r="OFE64" s="319"/>
      <c r="OGD64" s="319"/>
      <c r="OHC64" s="319"/>
      <c r="OIB64" s="319"/>
      <c r="OJA64" s="319"/>
      <c r="OJZ64" s="319"/>
      <c r="OKY64" s="319"/>
      <c r="OLX64" s="319"/>
      <c r="OMW64" s="319"/>
      <c r="ONV64" s="319"/>
      <c r="OOU64" s="319"/>
      <c r="OPT64" s="319"/>
      <c r="OQS64" s="319"/>
      <c r="ORR64" s="319"/>
      <c r="OSQ64" s="319"/>
      <c r="OTP64" s="319"/>
      <c r="OUO64" s="319"/>
      <c r="OVN64" s="319"/>
      <c r="OWM64" s="319"/>
      <c r="OXL64" s="319"/>
      <c r="OYK64" s="319"/>
      <c r="OZJ64" s="319"/>
      <c r="PAI64" s="319"/>
      <c r="PBH64" s="319"/>
      <c r="PCG64" s="319"/>
      <c r="PDF64" s="319"/>
      <c r="PEE64" s="319"/>
      <c r="PFD64" s="319"/>
      <c r="PGC64" s="319"/>
      <c r="PHB64" s="319"/>
      <c r="PIA64" s="319"/>
      <c r="PIZ64" s="319"/>
      <c r="PJY64" s="319"/>
      <c r="PKX64" s="319"/>
      <c r="PLW64" s="319"/>
      <c r="PMV64" s="319"/>
      <c r="PNU64" s="319"/>
      <c r="POT64" s="319"/>
      <c r="PPS64" s="319"/>
      <c r="PQR64" s="319"/>
      <c r="PRQ64" s="319"/>
      <c r="PSP64" s="319"/>
      <c r="PTO64" s="319"/>
      <c r="PUN64" s="319"/>
      <c r="PVM64" s="319"/>
      <c r="PWL64" s="319"/>
      <c r="PXK64" s="319"/>
      <c r="PYJ64" s="319"/>
      <c r="PZI64" s="319"/>
      <c r="QAH64" s="319"/>
      <c r="QBG64" s="319"/>
      <c r="QCF64" s="319"/>
      <c r="QDE64" s="319"/>
      <c r="QED64" s="319"/>
      <c r="QFC64" s="319"/>
      <c r="QGB64" s="319"/>
      <c r="QHA64" s="319"/>
      <c r="QHZ64" s="319"/>
      <c r="QIY64" s="319"/>
      <c r="QJX64" s="319"/>
      <c r="QKW64" s="319"/>
      <c r="QLV64" s="319"/>
      <c r="QMU64" s="319"/>
      <c r="QNT64" s="319"/>
      <c r="QOS64" s="319"/>
      <c r="QPR64" s="319"/>
      <c r="QQQ64" s="319"/>
      <c r="QRP64" s="319"/>
      <c r="QSO64" s="319"/>
      <c r="QTN64" s="319"/>
      <c r="QUM64" s="319"/>
      <c r="QVL64" s="319"/>
      <c r="QWK64" s="319"/>
      <c r="QXJ64" s="319"/>
      <c r="QYI64" s="319"/>
      <c r="QZH64" s="319"/>
      <c r="RAG64" s="319"/>
      <c r="RBF64" s="319"/>
      <c r="RCE64" s="319"/>
      <c r="RDD64" s="319"/>
      <c r="REC64" s="319"/>
      <c r="RFB64" s="319"/>
      <c r="RGA64" s="319"/>
      <c r="RGZ64" s="319"/>
      <c r="RHY64" s="319"/>
      <c r="RIX64" s="319"/>
      <c r="RJW64" s="319"/>
      <c r="RKV64" s="319"/>
      <c r="RLU64" s="319"/>
      <c r="RMT64" s="319"/>
      <c r="RNS64" s="319"/>
      <c r="ROR64" s="319"/>
      <c r="RPQ64" s="319"/>
      <c r="RQP64" s="319"/>
      <c r="RRO64" s="319"/>
      <c r="RSN64" s="319"/>
      <c r="RTM64" s="319"/>
      <c r="RUL64" s="319"/>
      <c r="RVK64" s="319"/>
      <c r="RWJ64" s="319"/>
      <c r="RXI64" s="319"/>
      <c r="RYH64" s="319"/>
      <c r="RZG64" s="319"/>
      <c r="SAF64" s="319"/>
      <c r="SBE64" s="319"/>
      <c r="SCD64" s="319"/>
      <c r="SDC64" s="319"/>
      <c r="SEB64" s="319"/>
      <c r="SFA64" s="319"/>
      <c r="SFZ64" s="319"/>
      <c r="SGY64" s="319"/>
      <c r="SHX64" s="319"/>
      <c r="SIW64" s="319"/>
      <c r="SJV64" s="319"/>
      <c r="SKU64" s="319"/>
      <c r="SLT64" s="319"/>
      <c r="SMS64" s="319"/>
      <c r="SNR64" s="319"/>
      <c r="SOQ64" s="319"/>
      <c r="SPP64" s="319"/>
      <c r="SQO64" s="319"/>
      <c r="SRN64" s="319"/>
      <c r="SSM64" s="319"/>
      <c r="STL64" s="319"/>
      <c r="SUK64" s="319"/>
      <c r="SVJ64" s="319"/>
      <c r="SWI64" s="319"/>
      <c r="SXH64" s="319"/>
      <c r="SYG64" s="319"/>
      <c r="SZF64" s="319"/>
      <c r="TAE64" s="319"/>
      <c r="TBD64" s="319"/>
      <c r="TCC64" s="319"/>
      <c r="TDB64" s="319"/>
      <c r="TEA64" s="319"/>
      <c r="TEZ64" s="319"/>
      <c r="TFY64" s="319"/>
      <c r="TGX64" s="319"/>
      <c r="THW64" s="319"/>
      <c r="TIV64" s="319"/>
      <c r="TJU64" s="319"/>
      <c r="TKT64" s="319"/>
      <c r="TLS64" s="319"/>
      <c r="TMR64" s="319"/>
      <c r="TNQ64" s="319"/>
      <c r="TOP64" s="319"/>
      <c r="TPO64" s="319"/>
      <c r="TQN64" s="319"/>
      <c r="TRM64" s="319"/>
      <c r="TSL64" s="319"/>
      <c r="TTK64" s="319"/>
      <c r="TUJ64" s="319"/>
      <c r="TVI64" s="319"/>
      <c r="TWH64" s="319"/>
      <c r="TXG64" s="319"/>
      <c r="TYF64" s="319"/>
      <c r="TZE64" s="319"/>
      <c r="UAD64" s="319"/>
      <c r="UBC64" s="319"/>
      <c r="UCB64" s="319"/>
      <c r="UDA64" s="319"/>
      <c r="UDZ64" s="319"/>
      <c r="UEY64" s="319"/>
      <c r="UFX64" s="319"/>
      <c r="UGW64" s="319"/>
      <c r="UHV64" s="319"/>
      <c r="UIU64" s="319"/>
      <c r="UJT64" s="319"/>
      <c r="UKS64" s="319"/>
      <c r="ULR64" s="319"/>
      <c r="UMQ64" s="319"/>
      <c r="UNP64" s="319"/>
      <c r="UOO64" s="319"/>
      <c r="UPN64" s="319"/>
      <c r="UQM64" s="319"/>
      <c r="URL64" s="319"/>
      <c r="USK64" s="319"/>
      <c r="UTJ64" s="319"/>
      <c r="UUI64" s="319"/>
      <c r="UVH64" s="319"/>
      <c r="UWG64" s="319"/>
      <c r="UXF64" s="319"/>
      <c r="UYE64" s="319"/>
      <c r="UZD64" s="319"/>
      <c r="VAC64" s="319"/>
      <c r="VBB64" s="319"/>
      <c r="VCA64" s="319"/>
      <c r="VCZ64" s="319"/>
      <c r="VDY64" s="319"/>
      <c r="VEX64" s="319"/>
      <c r="VFW64" s="319"/>
      <c r="VGV64" s="319"/>
      <c r="VHU64" s="319"/>
      <c r="VIT64" s="319"/>
      <c r="VJS64" s="319"/>
      <c r="VKR64" s="319"/>
      <c r="VLQ64" s="319"/>
      <c r="VMP64" s="319"/>
      <c r="VNO64" s="319"/>
      <c r="VON64" s="319"/>
      <c r="VPM64" s="319"/>
      <c r="VQL64" s="319"/>
      <c r="VRK64" s="319"/>
      <c r="VSJ64" s="319"/>
      <c r="VTI64" s="319"/>
      <c r="VUH64" s="319"/>
      <c r="VVG64" s="319"/>
      <c r="VWF64" s="319"/>
      <c r="VXE64" s="319"/>
      <c r="VYD64" s="319"/>
      <c r="VZC64" s="319"/>
      <c r="WAB64" s="319"/>
      <c r="WBA64" s="319"/>
      <c r="WBZ64" s="319"/>
      <c r="WCY64" s="319"/>
      <c r="WDX64" s="319"/>
      <c r="WEW64" s="319"/>
      <c r="WFV64" s="319"/>
      <c r="WGU64" s="319"/>
      <c r="WHT64" s="319"/>
      <c r="WIS64" s="319"/>
      <c r="WJR64" s="319"/>
      <c r="WKQ64" s="319"/>
      <c r="WLP64" s="319"/>
      <c r="WMO64" s="319"/>
      <c r="WNN64" s="319"/>
      <c r="WOM64" s="319"/>
      <c r="WPL64" s="319"/>
      <c r="WQK64" s="319"/>
      <c r="WRJ64" s="319"/>
      <c r="WSI64" s="319"/>
      <c r="WTH64" s="319"/>
      <c r="WUG64" s="319"/>
      <c r="WVF64" s="319"/>
      <c r="WWE64" s="319"/>
      <c r="WXD64" s="319"/>
      <c r="WYC64" s="319"/>
      <c r="WZB64" s="319"/>
      <c r="XAA64" s="319"/>
      <c r="XAZ64" s="319"/>
      <c r="XBY64" s="319"/>
      <c r="XCX64" s="319"/>
      <c r="XDW64" s="319"/>
      <c r="XEV64" s="319"/>
    </row>
    <row r="65" spans="1:1001 1026:2026 2051:3051 3076:4076 4101:5101 5126:6126 6151:7151 7176:8176 8201:9201 9226:10226 10251:11251 11276:12276 12301:13301 13326:14326 14351:15351 15376:16376" s="21" customFormat="1" ht="35.25" customHeight="1" x14ac:dyDescent="0.2">
      <c r="B65" s="351" t="s">
        <v>34</v>
      </c>
      <c r="C65" s="54"/>
      <c r="D65" s="54"/>
      <c r="E65" s="54"/>
      <c r="F65" s="54"/>
      <c r="G65" s="54"/>
      <c r="J65" s="18"/>
      <c r="K65" s="229" t="s">
        <v>33</v>
      </c>
      <c r="L65" s="229"/>
      <c r="M65" s="229"/>
      <c r="N65" s="229"/>
      <c r="O65" s="229"/>
      <c r="P65" s="47"/>
      <c r="S65" s="229" t="s">
        <v>32</v>
      </c>
      <c r="T65" s="229"/>
      <c r="U65" s="229"/>
      <c r="V65" s="229"/>
      <c r="W65" s="229"/>
      <c r="X65" s="47"/>
    </row>
    <row r="66" spans="1:1001 1026:2026 2051:3051 3076:4076 4101:5101 5126:6126 6151:7151 7176:8176 8201:9201 9226:10226 10251:11251 11276:12276 12301:13301 13326:14326 14351:15351 15376:16376" s="233" customFormat="1" ht="19.350000000000001" customHeight="1" x14ac:dyDescent="0.25">
      <c r="A66" s="346"/>
      <c r="B66" s="519">
        <f ca="1">IF(AND(K12&gt;0,K26="ja"),ROUND(B20-B31-K38-S38,2),IF(K12&gt;0,ROUND(B20-K38-S38,2),""))</f>
        <v>830</v>
      </c>
      <c r="C66" s="520"/>
      <c r="D66" s="520"/>
      <c r="E66" s="520"/>
      <c r="F66" s="521"/>
      <c r="G66" s="41"/>
      <c r="H66" s="235"/>
      <c r="J66" s="347"/>
      <c r="K66" s="522">
        <f ca="1">IF(AND(K12&gt;0,K26="ja"),ROUND(K20-K31-K38,2),IF(K12&gt;0,ROUND(K20-K38,2),""))</f>
        <v>415</v>
      </c>
      <c r="L66" s="520"/>
      <c r="M66" s="520"/>
      <c r="N66" s="520"/>
      <c r="O66" s="521"/>
      <c r="P66" s="44"/>
      <c r="Q66" s="348"/>
      <c r="R66" s="349"/>
      <c r="S66" s="522">
        <f ca="1">ROUND(B66-MAX(0,K66),2)</f>
        <v>415</v>
      </c>
      <c r="T66" s="520"/>
      <c r="U66" s="520"/>
      <c r="V66" s="520"/>
      <c r="W66" s="521"/>
      <c r="X66" s="41"/>
      <c r="Y66" s="235"/>
    </row>
    <row r="67" spans="1:1001 1026:2026 2051:3051 3076:4076 4101:5101 5126:6126 6151:7151 7176:8176 8201:9201 9226:10226 10251:11251 11276:12276 12301:13301 13326:14326 14351:15351 15376:16376" ht="15" x14ac:dyDescent="0.2">
      <c r="A67" s="63"/>
      <c r="B67" s="386" t="str">
        <f ca="1">IF(AND(K12&gt;0,K26="ja"),B20&amp;IF(B31&gt;0," - "&amp;B31,"")&amp;IF(K38&gt;0," - "&amp;K38,"")&amp;IF(S38&gt;0," - "&amp;S38,""),IF(K12&gt;0,B20&amp;IF(K38&gt;0," - "&amp;K38,"")&amp;IF(S38&gt;0," - "&amp;S38,""),""))</f>
        <v>830</v>
      </c>
      <c r="C67" s="387"/>
      <c r="D67" s="387"/>
      <c r="E67" s="387"/>
      <c r="F67" s="387"/>
      <c r="G67" s="59"/>
      <c r="J67" s="62"/>
      <c r="K67" s="387" t="str">
        <f ca="1">IF(AND(K12&gt;0,K26="ja"),K20&amp;IF(K31&gt;0," - "&amp;K31,"")&amp;IF(K38&gt;0," - "&amp;K38,""),IF(K12&gt;0,K20&amp;IF(K38&gt;0," - "&amp;K38,""),""))</f>
        <v>415</v>
      </c>
      <c r="L67" s="387"/>
      <c r="M67" s="387"/>
      <c r="N67" s="387"/>
      <c r="O67" s="387"/>
      <c r="P67" s="61"/>
      <c r="Q67" s="60"/>
      <c r="R67" s="42"/>
      <c r="S67" s="386" t="str">
        <f ca="1">B66&amp;" - "&amp;MAX(0,K66)</f>
        <v>830 - 415</v>
      </c>
      <c r="T67" s="387"/>
      <c r="U67" s="387"/>
      <c r="V67" s="387"/>
      <c r="W67" s="387"/>
      <c r="X67" s="59"/>
    </row>
    <row r="68" spans="1:1001 1026:2026 2051:3051 3076:4076 4101:5101 5126:6126 6151:7151 7176:8176 8201:9201 9226:10226 10251:11251 11276:12276 12301:13301 13326:14326 14351:15351 15376:16376" ht="8.25" customHeight="1" x14ac:dyDescent="0.2">
      <c r="J68" s="12"/>
      <c r="K68" s="38"/>
      <c r="L68" s="57"/>
      <c r="M68" s="38"/>
      <c r="N68" s="58"/>
      <c r="O68" s="58"/>
      <c r="P68" s="57"/>
      <c r="Q68" s="13"/>
      <c r="R68" s="12"/>
      <c r="S68" s="38"/>
      <c r="T68" s="57"/>
      <c r="U68" s="38"/>
      <c r="V68" s="58"/>
      <c r="W68" s="58"/>
      <c r="X68" s="57"/>
    </row>
    <row r="69" spans="1:1001 1026:2026 2051:3051 3076:4076 4101:5101 5126:6126 6151:7151 7176:8176 8201:9201 9226:10226 10251:11251 11276:12276 12301:13301 13326:14326 14351:15351 15376:16376" x14ac:dyDescent="0.2">
      <c r="A69" s="12"/>
      <c r="B69" s="56" t="s">
        <v>31</v>
      </c>
      <c r="C69" s="55"/>
      <c r="D69" s="55"/>
      <c r="E69" s="55"/>
      <c r="F69" s="55"/>
      <c r="G69" s="54"/>
      <c r="H69" s="5"/>
      <c r="I69" s="5"/>
      <c r="J69" s="17"/>
      <c r="K69" s="53" t="s">
        <v>30</v>
      </c>
      <c r="L69" s="52"/>
      <c r="M69" s="52"/>
      <c r="N69" s="52"/>
      <c r="O69" s="52"/>
      <c r="P69" s="51"/>
      <c r="Q69" s="50"/>
      <c r="R69" s="15"/>
      <c r="S69" s="48" t="s">
        <v>29</v>
      </c>
      <c r="T69" s="49"/>
      <c r="U69" s="48"/>
      <c r="V69" s="48"/>
      <c r="W69" s="48"/>
      <c r="X69" s="47"/>
      <c r="Y69" s="46"/>
    </row>
    <row r="70" spans="1:1001 1026:2026 2051:3051 3076:4076 4101:5101 5126:6126 6151:7151 7176:8176 8201:9201 9226:10226 10251:11251 11276:12276 12301:13301 13326:14326 14351:15351 15376:16376" ht="15.75" x14ac:dyDescent="0.25">
      <c r="A70" s="12"/>
      <c r="B70" s="454">
        <f ca="1">ROUND(B20-B66,2)</f>
        <v>0</v>
      </c>
      <c r="C70" s="455"/>
      <c r="D70" s="455"/>
      <c r="E70" s="455"/>
      <c r="F70" s="456"/>
      <c r="G70" s="41"/>
      <c r="H70" s="13"/>
      <c r="J70" s="45"/>
      <c r="K70" s="454">
        <f ca="1">ROUND(B70-S70,2)</f>
        <v>0</v>
      </c>
      <c r="L70" s="455"/>
      <c r="M70" s="455"/>
      <c r="N70" s="455"/>
      <c r="O70" s="456"/>
      <c r="P70" s="44"/>
      <c r="Q70" s="43"/>
      <c r="R70" s="42"/>
      <c r="S70" s="454">
        <f ca="1">ROUND(S20-S66,2)</f>
        <v>0</v>
      </c>
      <c r="T70" s="455"/>
      <c r="U70" s="455"/>
      <c r="V70" s="455"/>
      <c r="W70" s="456"/>
      <c r="X70" s="41"/>
      <c r="Y70" s="13"/>
    </row>
    <row r="71" spans="1:1001 1026:2026 2051:3051 3076:4076 4101:5101 5126:6126 6151:7151 7176:8176 8201:9201 9226:10226 10251:11251 11276:12276 12301:13301 13326:14326 14351:15351 15376:16376" ht="12.75" customHeight="1" x14ac:dyDescent="0.2">
      <c r="A71" s="12"/>
      <c r="B71" s="40" t="str">
        <f ca="1">IF(K66&lt;0,"Indien er in totaal teveel betaald OV is genoten (restant is negatief) dan worden deze genoten uren in de totaaltelling als onbetaald OV meegeteld.","")</f>
        <v/>
      </c>
      <c r="C71" s="22"/>
      <c r="D71" s="22"/>
      <c r="E71" s="22"/>
      <c r="F71" s="22"/>
      <c r="G71" s="22"/>
      <c r="H71" s="22"/>
      <c r="I71" s="39"/>
      <c r="J71" s="22"/>
      <c r="K71" s="22"/>
      <c r="L71" s="22"/>
      <c r="M71" s="22"/>
      <c r="N71" s="22"/>
      <c r="O71" s="22"/>
      <c r="P71" s="22"/>
      <c r="Q71" s="38"/>
      <c r="R71" s="37"/>
      <c r="S71" s="22"/>
      <c r="T71" s="22"/>
      <c r="U71" s="22"/>
      <c r="V71" s="22"/>
      <c r="W71" s="22"/>
      <c r="X71" s="22"/>
    </row>
    <row r="72" spans="1:1001 1026:2026 2051:3051 3076:4076 4101:5101 5126:6126 6151:7151 7176:8176 8201:9201 9226:10226 10251:11251 11276:12276 12301:13301 13326:14326 14351:15351 15376:16376" ht="9" customHeight="1" x14ac:dyDescent="0.2">
      <c r="A72" s="12"/>
      <c r="B72" s="22"/>
      <c r="C72" s="22"/>
      <c r="D72" s="22"/>
      <c r="E72" s="22"/>
      <c r="F72" s="22"/>
      <c r="G72" s="22"/>
      <c r="H72" s="22"/>
      <c r="I72" s="39"/>
      <c r="J72" s="22"/>
      <c r="K72" s="22"/>
      <c r="L72" s="22"/>
      <c r="M72" s="22"/>
      <c r="N72" s="22"/>
      <c r="O72" s="22"/>
      <c r="P72" s="22"/>
      <c r="Q72" s="38"/>
      <c r="R72" s="37"/>
      <c r="S72" s="22"/>
      <c r="T72" s="22"/>
      <c r="U72" s="22"/>
      <c r="V72" s="22"/>
      <c r="W72" s="22"/>
      <c r="X72" s="22"/>
      <c r="Y72" s="26"/>
    </row>
    <row r="73" spans="1:1001 1026:2026 2051:3051 3076:4076 4101:5101 5126:6126 6151:7151 7176:8176 8201:9201 9226:10226 10251:11251 11276:12276 12301:13301 13326:14326 14351:15351 15376:16376" ht="15.75" customHeight="1" x14ac:dyDescent="0.2"/>
    <row r="74" spans="1:1001 1026:2026 2051:3051 3076:4076 4101:5101 5126:6126 6151:7151 7176:8176 8201:9201 9226:10226 10251:11251 11276:12276 12301:13301 13326:14326 14351:15351 15376:16376" ht="12.75" customHeight="1" x14ac:dyDescent="0.2"/>
    <row r="75" spans="1:1001 1026:2026 2051:3051 3076:4076 4101:5101 5126:6126 6151:7151 7176:8176 8201:9201 9226:10226 10251:11251 11276:12276 12301:13301 13326:14326 14351:15351 15376:16376" s="230" customFormat="1" ht="12.75" customHeight="1"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38" t="str">
        <f ca="1">IF(K38+S38=0,"","( Aanvrager: "&amp;K7&amp;"/"&amp;K9&amp;"     "&amp;K8&amp;"  /  Kind: "&amp;K24&amp;"  /  Periode: "&amp;TEXT(MAX(K35,S35),"dd-mm-jj")&amp;" tm "&amp;TEXT(MAX(K36,S36),"dd-mm-jj")&amp;" )")</f>
        <v/>
      </c>
    </row>
    <row r="76" spans="1:1001 1026:2026 2051:3051 3076:4076 4101:5101 5126:6126 6151:7151 7176:8176 8201:9201 9226:10226 10251:11251 11276:12276 12301:13301 13326:14326 14351:15351 15376:16376" s="22" customFormat="1" ht="12.75" customHeight="1" x14ac:dyDescent="0.2"/>
    <row r="77" spans="1:1001 1026:2026 2051:3051 3076:4076 4101:5101 5126:6126 6151:7151 7176:8176 8201:9201 9226:10226 10251:11251 11276:12276 12301:13301 13326:14326 14351:15351 15376:16376" s="323" customFormat="1" ht="19.5" customHeight="1" x14ac:dyDescent="0.2">
      <c r="A77" s="319" t="s">
        <v>137</v>
      </c>
      <c r="Z77" s="319"/>
      <c r="AY77" s="319"/>
      <c r="BX77" s="319"/>
      <c r="CW77" s="319"/>
      <c r="DV77" s="319"/>
      <c r="EU77" s="319"/>
      <c r="FT77" s="319"/>
      <c r="GS77" s="319"/>
      <c r="HR77" s="319"/>
      <c r="IQ77" s="319"/>
      <c r="JP77" s="319"/>
      <c r="KO77" s="319"/>
      <c r="LN77" s="319"/>
      <c r="MM77" s="319"/>
      <c r="NL77" s="319"/>
      <c r="OK77" s="319"/>
      <c r="PJ77" s="319"/>
      <c r="QI77" s="319"/>
      <c r="RH77" s="319"/>
      <c r="SG77" s="319"/>
      <c r="TF77" s="319"/>
      <c r="UE77" s="319"/>
      <c r="VD77" s="319"/>
      <c r="WC77" s="319"/>
      <c r="XB77" s="319"/>
      <c r="YA77" s="319"/>
      <c r="YZ77" s="319"/>
      <c r="ZY77" s="319"/>
      <c r="AAX77" s="319"/>
      <c r="ABW77" s="319"/>
      <c r="ACV77" s="319"/>
      <c r="ADU77" s="319"/>
      <c r="AET77" s="319"/>
      <c r="AFS77" s="319"/>
      <c r="AGR77" s="319"/>
      <c r="AHQ77" s="319"/>
      <c r="AIP77" s="319"/>
      <c r="AJO77" s="319"/>
      <c r="AKN77" s="319"/>
      <c r="ALM77" s="319"/>
      <c r="AML77" s="319"/>
      <c r="ANK77" s="319"/>
      <c r="AOJ77" s="319"/>
      <c r="API77" s="319"/>
      <c r="AQH77" s="319"/>
      <c r="ARG77" s="319"/>
      <c r="ASF77" s="319"/>
      <c r="ATE77" s="319"/>
      <c r="AUD77" s="319"/>
      <c r="AVC77" s="319"/>
      <c r="AWB77" s="319"/>
      <c r="AXA77" s="319"/>
      <c r="AXZ77" s="319"/>
      <c r="AYY77" s="319"/>
      <c r="AZX77" s="319"/>
      <c r="BAW77" s="319"/>
      <c r="BBV77" s="319"/>
      <c r="BCU77" s="319"/>
      <c r="BDT77" s="319"/>
      <c r="BES77" s="319"/>
      <c r="BFR77" s="319"/>
      <c r="BGQ77" s="319"/>
      <c r="BHP77" s="319"/>
      <c r="BIO77" s="319"/>
      <c r="BJN77" s="319"/>
      <c r="BKM77" s="319"/>
      <c r="BLL77" s="319"/>
      <c r="BMK77" s="319"/>
      <c r="BNJ77" s="319"/>
      <c r="BOI77" s="319"/>
      <c r="BPH77" s="319"/>
      <c r="BQG77" s="319"/>
      <c r="BRF77" s="319"/>
      <c r="BSE77" s="319"/>
      <c r="BTD77" s="319"/>
      <c r="BUC77" s="319"/>
      <c r="BVB77" s="319"/>
      <c r="BWA77" s="319"/>
      <c r="BWZ77" s="319"/>
      <c r="BXY77" s="319"/>
      <c r="BYX77" s="319"/>
      <c r="BZW77" s="319"/>
      <c r="CAV77" s="319"/>
      <c r="CBU77" s="319"/>
      <c r="CCT77" s="319"/>
      <c r="CDS77" s="319"/>
      <c r="CER77" s="319"/>
      <c r="CFQ77" s="319"/>
      <c r="CGP77" s="319"/>
      <c r="CHO77" s="319"/>
      <c r="CIN77" s="319"/>
      <c r="CJM77" s="319"/>
      <c r="CKL77" s="319"/>
      <c r="CLK77" s="319"/>
      <c r="CMJ77" s="319"/>
      <c r="CNI77" s="319"/>
      <c r="COH77" s="319"/>
      <c r="CPG77" s="319"/>
      <c r="CQF77" s="319"/>
      <c r="CRE77" s="319"/>
      <c r="CSD77" s="319"/>
      <c r="CTC77" s="319"/>
      <c r="CUB77" s="319"/>
      <c r="CVA77" s="319"/>
      <c r="CVZ77" s="319"/>
      <c r="CWY77" s="319"/>
      <c r="CXX77" s="319"/>
      <c r="CYW77" s="319"/>
      <c r="CZV77" s="319"/>
      <c r="DAU77" s="319"/>
      <c r="DBT77" s="319"/>
      <c r="DCS77" s="319"/>
      <c r="DDR77" s="319"/>
      <c r="DEQ77" s="319"/>
      <c r="DFP77" s="319"/>
      <c r="DGO77" s="319"/>
      <c r="DHN77" s="319"/>
      <c r="DIM77" s="319"/>
      <c r="DJL77" s="319"/>
      <c r="DKK77" s="319"/>
      <c r="DLJ77" s="319"/>
      <c r="DMI77" s="319"/>
      <c r="DNH77" s="319"/>
      <c r="DOG77" s="319"/>
      <c r="DPF77" s="319"/>
      <c r="DQE77" s="319"/>
      <c r="DRD77" s="319"/>
      <c r="DSC77" s="319"/>
      <c r="DTB77" s="319"/>
      <c r="DUA77" s="319"/>
      <c r="DUZ77" s="319"/>
      <c r="DVY77" s="319"/>
      <c r="DWX77" s="319"/>
      <c r="DXW77" s="319"/>
      <c r="DYV77" s="319"/>
      <c r="DZU77" s="319"/>
      <c r="EAT77" s="319"/>
      <c r="EBS77" s="319"/>
      <c r="ECR77" s="319"/>
      <c r="EDQ77" s="319"/>
      <c r="EEP77" s="319"/>
      <c r="EFO77" s="319"/>
      <c r="EGN77" s="319"/>
      <c r="EHM77" s="319"/>
      <c r="EIL77" s="319"/>
      <c r="EJK77" s="319"/>
      <c r="EKJ77" s="319"/>
      <c r="ELI77" s="319"/>
      <c r="EMH77" s="319"/>
      <c r="ENG77" s="319"/>
      <c r="EOF77" s="319"/>
      <c r="EPE77" s="319"/>
      <c r="EQD77" s="319"/>
      <c r="ERC77" s="319"/>
      <c r="ESB77" s="319"/>
      <c r="ETA77" s="319"/>
      <c r="ETZ77" s="319"/>
      <c r="EUY77" s="319"/>
      <c r="EVX77" s="319"/>
      <c r="EWW77" s="319"/>
      <c r="EXV77" s="319"/>
      <c r="EYU77" s="319"/>
      <c r="EZT77" s="319"/>
      <c r="FAS77" s="319"/>
      <c r="FBR77" s="319"/>
      <c r="FCQ77" s="319"/>
      <c r="FDP77" s="319"/>
      <c r="FEO77" s="319"/>
      <c r="FFN77" s="319"/>
      <c r="FGM77" s="319"/>
      <c r="FHL77" s="319"/>
      <c r="FIK77" s="319"/>
      <c r="FJJ77" s="319"/>
      <c r="FKI77" s="319"/>
      <c r="FLH77" s="319"/>
      <c r="FMG77" s="319"/>
      <c r="FNF77" s="319"/>
      <c r="FOE77" s="319"/>
      <c r="FPD77" s="319"/>
      <c r="FQC77" s="319"/>
      <c r="FRB77" s="319"/>
      <c r="FSA77" s="319"/>
      <c r="FSZ77" s="319"/>
      <c r="FTY77" s="319"/>
      <c r="FUX77" s="319"/>
      <c r="FVW77" s="319"/>
      <c r="FWV77" s="319"/>
      <c r="FXU77" s="319"/>
      <c r="FYT77" s="319"/>
      <c r="FZS77" s="319"/>
      <c r="GAR77" s="319"/>
      <c r="GBQ77" s="319"/>
      <c r="GCP77" s="319"/>
      <c r="GDO77" s="319"/>
      <c r="GEN77" s="319"/>
      <c r="GFM77" s="319"/>
      <c r="GGL77" s="319"/>
      <c r="GHK77" s="319"/>
      <c r="GIJ77" s="319"/>
      <c r="GJI77" s="319"/>
      <c r="GKH77" s="319"/>
      <c r="GLG77" s="319"/>
      <c r="GMF77" s="319"/>
      <c r="GNE77" s="319"/>
      <c r="GOD77" s="319"/>
      <c r="GPC77" s="319"/>
      <c r="GQB77" s="319"/>
      <c r="GRA77" s="319"/>
      <c r="GRZ77" s="319"/>
      <c r="GSY77" s="319"/>
      <c r="GTX77" s="319"/>
      <c r="GUW77" s="319"/>
      <c r="GVV77" s="319"/>
      <c r="GWU77" s="319"/>
      <c r="GXT77" s="319"/>
      <c r="GYS77" s="319"/>
      <c r="GZR77" s="319"/>
      <c r="HAQ77" s="319"/>
      <c r="HBP77" s="319"/>
      <c r="HCO77" s="319"/>
      <c r="HDN77" s="319"/>
      <c r="HEM77" s="319"/>
      <c r="HFL77" s="319"/>
      <c r="HGK77" s="319"/>
      <c r="HHJ77" s="319"/>
      <c r="HII77" s="319"/>
      <c r="HJH77" s="319"/>
      <c r="HKG77" s="319"/>
      <c r="HLF77" s="319"/>
      <c r="HME77" s="319"/>
      <c r="HND77" s="319"/>
      <c r="HOC77" s="319"/>
      <c r="HPB77" s="319"/>
      <c r="HQA77" s="319"/>
      <c r="HQZ77" s="319"/>
      <c r="HRY77" s="319"/>
      <c r="HSX77" s="319"/>
      <c r="HTW77" s="319"/>
      <c r="HUV77" s="319"/>
      <c r="HVU77" s="319"/>
      <c r="HWT77" s="319"/>
      <c r="HXS77" s="319"/>
      <c r="HYR77" s="319"/>
      <c r="HZQ77" s="319"/>
      <c r="IAP77" s="319"/>
      <c r="IBO77" s="319"/>
      <c r="ICN77" s="319"/>
      <c r="IDM77" s="319"/>
      <c r="IEL77" s="319"/>
      <c r="IFK77" s="319"/>
      <c r="IGJ77" s="319"/>
      <c r="IHI77" s="319"/>
      <c r="IIH77" s="319"/>
      <c r="IJG77" s="319"/>
      <c r="IKF77" s="319"/>
      <c r="ILE77" s="319"/>
      <c r="IMD77" s="319"/>
      <c r="INC77" s="319"/>
      <c r="IOB77" s="319"/>
      <c r="IPA77" s="319"/>
      <c r="IPZ77" s="319"/>
      <c r="IQY77" s="319"/>
      <c r="IRX77" s="319"/>
      <c r="ISW77" s="319"/>
      <c r="ITV77" s="319"/>
      <c r="IUU77" s="319"/>
      <c r="IVT77" s="319"/>
      <c r="IWS77" s="319"/>
      <c r="IXR77" s="319"/>
      <c r="IYQ77" s="319"/>
      <c r="IZP77" s="319"/>
      <c r="JAO77" s="319"/>
      <c r="JBN77" s="319"/>
      <c r="JCM77" s="319"/>
      <c r="JDL77" s="319"/>
      <c r="JEK77" s="319"/>
      <c r="JFJ77" s="319"/>
      <c r="JGI77" s="319"/>
      <c r="JHH77" s="319"/>
      <c r="JIG77" s="319"/>
      <c r="JJF77" s="319"/>
      <c r="JKE77" s="319"/>
      <c r="JLD77" s="319"/>
      <c r="JMC77" s="319"/>
      <c r="JNB77" s="319"/>
      <c r="JOA77" s="319"/>
      <c r="JOZ77" s="319"/>
      <c r="JPY77" s="319"/>
      <c r="JQX77" s="319"/>
      <c r="JRW77" s="319"/>
      <c r="JSV77" s="319"/>
      <c r="JTU77" s="319"/>
      <c r="JUT77" s="319"/>
      <c r="JVS77" s="319"/>
      <c r="JWR77" s="319"/>
      <c r="JXQ77" s="319"/>
      <c r="JYP77" s="319"/>
      <c r="JZO77" s="319"/>
      <c r="KAN77" s="319"/>
      <c r="KBM77" s="319"/>
      <c r="KCL77" s="319"/>
      <c r="KDK77" s="319"/>
      <c r="KEJ77" s="319"/>
      <c r="KFI77" s="319"/>
      <c r="KGH77" s="319"/>
      <c r="KHG77" s="319"/>
      <c r="KIF77" s="319"/>
      <c r="KJE77" s="319"/>
      <c r="KKD77" s="319"/>
      <c r="KLC77" s="319"/>
      <c r="KMB77" s="319"/>
      <c r="KNA77" s="319"/>
      <c r="KNZ77" s="319"/>
      <c r="KOY77" s="319"/>
      <c r="KPX77" s="319"/>
      <c r="KQW77" s="319"/>
      <c r="KRV77" s="319"/>
      <c r="KSU77" s="319"/>
      <c r="KTT77" s="319"/>
      <c r="KUS77" s="319"/>
      <c r="KVR77" s="319"/>
      <c r="KWQ77" s="319"/>
      <c r="KXP77" s="319"/>
      <c r="KYO77" s="319"/>
      <c r="KZN77" s="319"/>
      <c r="LAM77" s="319"/>
      <c r="LBL77" s="319"/>
      <c r="LCK77" s="319"/>
      <c r="LDJ77" s="319"/>
      <c r="LEI77" s="319"/>
      <c r="LFH77" s="319"/>
      <c r="LGG77" s="319"/>
      <c r="LHF77" s="319"/>
      <c r="LIE77" s="319"/>
      <c r="LJD77" s="319"/>
      <c r="LKC77" s="319"/>
      <c r="LLB77" s="319"/>
      <c r="LMA77" s="319"/>
      <c r="LMZ77" s="319"/>
      <c r="LNY77" s="319"/>
      <c r="LOX77" s="319"/>
      <c r="LPW77" s="319"/>
      <c r="LQV77" s="319"/>
      <c r="LRU77" s="319"/>
      <c r="LST77" s="319"/>
      <c r="LTS77" s="319"/>
      <c r="LUR77" s="319"/>
      <c r="LVQ77" s="319"/>
      <c r="LWP77" s="319"/>
      <c r="LXO77" s="319"/>
      <c r="LYN77" s="319"/>
      <c r="LZM77" s="319"/>
      <c r="MAL77" s="319"/>
      <c r="MBK77" s="319"/>
      <c r="MCJ77" s="319"/>
      <c r="MDI77" s="319"/>
      <c r="MEH77" s="319"/>
      <c r="MFG77" s="319"/>
      <c r="MGF77" s="319"/>
      <c r="MHE77" s="319"/>
      <c r="MID77" s="319"/>
      <c r="MJC77" s="319"/>
      <c r="MKB77" s="319"/>
      <c r="MLA77" s="319"/>
      <c r="MLZ77" s="319"/>
      <c r="MMY77" s="319"/>
      <c r="MNX77" s="319"/>
      <c r="MOW77" s="319"/>
      <c r="MPV77" s="319"/>
      <c r="MQU77" s="319"/>
      <c r="MRT77" s="319"/>
      <c r="MSS77" s="319"/>
      <c r="MTR77" s="319"/>
      <c r="MUQ77" s="319"/>
      <c r="MVP77" s="319"/>
      <c r="MWO77" s="319"/>
      <c r="MXN77" s="319"/>
      <c r="MYM77" s="319"/>
      <c r="MZL77" s="319"/>
      <c r="NAK77" s="319"/>
      <c r="NBJ77" s="319"/>
      <c r="NCI77" s="319"/>
      <c r="NDH77" s="319"/>
      <c r="NEG77" s="319"/>
      <c r="NFF77" s="319"/>
      <c r="NGE77" s="319"/>
      <c r="NHD77" s="319"/>
      <c r="NIC77" s="319"/>
      <c r="NJB77" s="319"/>
      <c r="NKA77" s="319"/>
      <c r="NKZ77" s="319"/>
      <c r="NLY77" s="319"/>
      <c r="NMX77" s="319"/>
      <c r="NNW77" s="319"/>
      <c r="NOV77" s="319"/>
      <c r="NPU77" s="319"/>
      <c r="NQT77" s="319"/>
      <c r="NRS77" s="319"/>
      <c r="NSR77" s="319"/>
      <c r="NTQ77" s="319"/>
      <c r="NUP77" s="319"/>
      <c r="NVO77" s="319"/>
      <c r="NWN77" s="319"/>
      <c r="NXM77" s="319"/>
      <c r="NYL77" s="319"/>
      <c r="NZK77" s="319"/>
      <c r="OAJ77" s="319"/>
      <c r="OBI77" s="319"/>
      <c r="OCH77" s="319"/>
      <c r="ODG77" s="319"/>
      <c r="OEF77" s="319"/>
      <c r="OFE77" s="319"/>
      <c r="OGD77" s="319"/>
      <c r="OHC77" s="319"/>
      <c r="OIB77" s="319"/>
      <c r="OJA77" s="319"/>
      <c r="OJZ77" s="319"/>
      <c r="OKY77" s="319"/>
      <c r="OLX77" s="319"/>
      <c r="OMW77" s="319"/>
      <c r="ONV77" s="319"/>
      <c r="OOU77" s="319"/>
      <c r="OPT77" s="319"/>
      <c r="OQS77" s="319"/>
      <c r="ORR77" s="319"/>
      <c r="OSQ77" s="319"/>
      <c r="OTP77" s="319"/>
      <c r="OUO77" s="319"/>
      <c r="OVN77" s="319"/>
      <c r="OWM77" s="319"/>
      <c r="OXL77" s="319"/>
      <c r="OYK77" s="319"/>
      <c r="OZJ77" s="319"/>
      <c r="PAI77" s="319"/>
      <c r="PBH77" s="319"/>
      <c r="PCG77" s="319"/>
      <c r="PDF77" s="319"/>
      <c r="PEE77" s="319"/>
      <c r="PFD77" s="319"/>
      <c r="PGC77" s="319"/>
      <c r="PHB77" s="319"/>
      <c r="PIA77" s="319"/>
      <c r="PIZ77" s="319"/>
      <c r="PJY77" s="319"/>
      <c r="PKX77" s="319"/>
      <c r="PLW77" s="319"/>
      <c r="PMV77" s="319"/>
      <c r="PNU77" s="319"/>
      <c r="POT77" s="319"/>
      <c r="PPS77" s="319"/>
      <c r="PQR77" s="319"/>
      <c r="PRQ77" s="319"/>
      <c r="PSP77" s="319"/>
      <c r="PTO77" s="319"/>
      <c r="PUN77" s="319"/>
      <c r="PVM77" s="319"/>
      <c r="PWL77" s="319"/>
      <c r="PXK77" s="319"/>
      <c r="PYJ77" s="319"/>
      <c r="PZI77" s="319"/>
      <c r="QAH77" s="319"/>
      <c r="QBG77" s="319"/>
      <c r="QCF77" s="319"/>
      <c r="QDE77" s="319"/>
      <c r="QED77" s="319"/>
      <c r="QFC77" s="319"/>
      <c r="QGB77" s="319"/>
      <c r="QHA77" s="319"/>
      <c r="QHZ77" s="319"/>
      <c r="QIY77" s="319"/>
      <c r="QJX77" s="319"/>
      <c r="QKW77" s="319"/>
      <c r="QLV77" s="319"/>
      <c r="QMU77" s="319"/>
      <c r="QNT77" s="319"/>
      <c r="QOS77" s="319"/>
      <c r="QPR77" s="319"/>
      <c r="QQQ77" s="319"/>
      <c r="QRP77" s="319"/>
      <c r="QSO77" s="319"/>
      <c r="QTN77" s="319"/>
      <c r="QUM77" s="319"/>
      <c r="QVL77" s="319"/>
      <c r="QWK77" s="319"/>
      <c r="QXJ77" s="319"/>
      <c r="QYI77" s="319"/>
      <c r="QZH77" s="319"/>
      <c r="RAG77" s="319"/>
      <c r="RBF77" s="319"/>
      <c r="RCE77" s="319"/>
      <c r="RDD77" s="319"/>
      <c r="REC77" s="319"/>
      <c r="RFB77" s="319"/>
      <c r="RGA77" s="319"/>
      <c r="RGZ77" s="319"/>
      <c r="RHY77" s="319"/>
      <c r="RIX77" s="319"/>
      <c r="RJW77" s="319"/>
      <c r="RKV77" s="319"/>
      <c r="RLU77" s="319"/>
      <c r="RMT77" s="319"/>
      <c r="RNS77" s="319"/>
      <c r="ROR77" s="319"/>
      <c r="RPQ77" s="319"/>
      <c r="RQP77" s="319"/>
      <c r="RRO77" s="319"/>
      <c r="RSN77" s="319"/>
      <c r="RTM77" s="319"/>
      <c r="RUL77" s="319"/>
      <c r="RVK77" s="319"/>
      <c r="RWJ77" s="319"/>
      <c r="RXI77" s="319"/>
      <c r="RYH77" s="319"/>
      <c r="RZG77" s="319"/>
      <c r="SAF77" s="319"/>
      <c r="SBE77" s="319"/>
      <c r="SCD77" s="319"/>
      <c r="SDC77" s="319"/>
      <c r="SEB77" s="319"/>
      <c r="SFA77" s="319"/>
      <c r="SFZ77" s="319"/>
      <c r="SGY77" s="319"/>
      <c r="SHX77" s="319"/>
      <c r="SIW77" s="319"/>
      <c r="SJV77" s="319"/>
      <c r="SKU77" s="319"/>
      <c r="SLT77" s="319"/>
      <c r="SMS77" s="319"/>
      <c r="SNR77" s="319"/>
      <c r="SOQ77" s="319"/>
      <c r="SPP77" s="319"/>
      <c r="SQO77" s="319"/>
      <c r="SRN77" s="319"/>
      <c r="SSM77" s="319"/>
      <c r="STL77" s="319"/>
      <c r="SUK77" s="319"/>
      <c r="SVJ77" s="319"/>
      <c r="SWI77" s="319"/>
      <c r="SXH77" s="319"/>
      <c r="SYG77" s="319"/>
      <c r="SZF77" s="319"/>
      <c r="TAE77" s="319"/>
      <c r="TBD77" s="319"/>
      <c r="TCC77" s="319"/>
      <c r="TDB77" s="319"/>
      <c r="TEA77" s="319"/>
      <c r="TEZ77" s="319"/>
      <c r="TFY77" s="319"/>
      <c r="TGX77" s="319"/>
      <c r="THW77" s="319"/>
      <c r="TIV77" s="319"/>
      <c r="TJU77" s="319"/>
      <c r="TKT77" s="319"/>
      <c r="TLS77" s="319"/>
      <c r="TMR77" s="319"/>
      <c r="TNQ77" s="319"/>
      <c r="TOP77" s="319"/>
      <c r="TPO77" s="319"/>
      <c r="TQN77" s="319"/>
      <c r="TRM77" s="319"/>
      <c r="TSL77" s="319"/>
      <c r="TTK77" s="319"/>
      <c r="TUJ77" s="319"/>
      <c r="TVI77" s="319"/>
      <c r="TWH77" s="319"/>
      <c r="TXG77" s="319"/>
      <c r="TYF77" s="319"/>
      <c r="TZE77" s="319"/>
      <c r="UAD77" s="319"/>
      <c r="UBC77" s="319"/>
      <c r="UCB77" s="319"/>
      <c r="UDA77" s="319"/>
      <c r="UDZ77" s="319"/>
      <c r="UEY77" s="319"/>
      <c r="UFX77" s="319"/>
      <c r="UGW77" s="319"/>
      <c r="UHV77" s="319"/>
      <c r="UIU77" s="319"/>
      <c r="UJT77" s="319"/>
      <c r="UKS77" s="319"/>
      <c r="ULR77" s="319"/>
      <c r="UMQ77" s="319"/>
      <c r="UNP77" s="319"/>
      <c r="UOO77" s="319"/>
      <c r="UPN77" s="319"/>
      <c r="UQM77" s="319"/>
      <c r="URL77" s="319"/>
      <c r="USK77" s="319"/>
      <c r="UTJ77" s="319"/>
      <c r="UUI77" s="319"/>
      <c r="UVH77" s="319"/>
      <c r="UWG77" s="319"/>
      <c r="UXF77" s="319"/>
      <c r="UYE77" s="319"/>
      <c r="UZD77" s="319"/>
      <c r="VAC77" s="319"/>
      <c r="VBB77" s="319"/>
      <c r="VCA77" s="319"/>
      <c r="VCZ77" s="319"/>
      <c r="VDY77" s="319"/>
      <c r="VEX77" s="319"/>
      <c r="VFW77" s="319"/>
      <c r="VGV77" s="319"/>
      <c r="VHU77" s="319"/>
      <c r="VIT77" s="319"/>
      <c r="VJS77" s="319"/>
      <c r="VKR77" s="319"/>
      <c r="VLQ77" s="319"/>
      <c r="VMP77" s="319"/>
      <c r="VNO77" s="319"/>
      <c r="VON77" s="319"/>
      <c r="VPM77" s="319"/>
      <c r="VQL77" s="319"/>
      <c r="VRK77" s="319"/>
      <c r="VSJ77" s="319"/>
      <c r="VTI77" s="319"/>
      <c r="VUH77" s="319"/>
      <c r="VVG77" s="319"/>
      <c r="VWF77" s="319"/>
      <c r="VXE77" s="319"/>
      <c r="VYD77" s="319"/>
      <c r="VZC77" s="319"/>
      <c r="WAB77" s="319"/>
      <c r="WBA77" s="319"/>
      <c r="WBZ77" s="319"/>
      <c r="WCY77" s="319"/>
      <c r="WDX77" s="319"/>
      <c r="WEW77" s="319"/>
      <c r="WFV77" s="319"/>
      <c r="WGU77" s="319"/>
      <c r="WHT77" s="319"/>
      <c r="WIS77" s="319"/>
      <c r="WJR77" s="319"/>
      <c r="WKQ77" s="319"/>
      <c r="WLP77" s="319"/>
      <c r="WMO77" s="319"/>
      <c r="WNN77" s="319"/>
      <c r="WOM77" s="319"/>
      <c r="WPL77" s="319"/>
      <c r="WQK77" s="319"/>
      <c r="WRJ77" s="319"/>
      <c r="WSI77" s="319"/>
      <c r="WTH77" s="319"/>
      <c r="WUG77" s="319"/>
      <c r="WVF77" s="319"/>
      <c r="WWE77" s="319"/>
      <c r="WXD77" s="319"/>
      <c r="WYC77" s="319"/>
      <c r="WZB77" s="319"/>
      <c r="XAA77" s="319"/>
      <c r="XAZ77" s="319"/>
      <c r="XBY77" s="319"/>
      <c r="XCX77" s="319"/>
      <c r="XDW77" s="319"/>
      <c r="XEV77" s="319"/>
    </row>
    <row r="78" spans="1:1001 1026:2026 2051:3051 3076:4076 4101:5101 5126:6126 6151:7151 7176:8176 8201:9201 9226:10226 10251:11251 11276:12276 12301:13301 13326:14326 14351:15351 15376:16376" s="22" customFormat="1" ht="12.75" customHeight="1" x14ac:dyDescent="0.3">
      <c r="A78" s="354"/>
      <c r="B78" s="450"/>
      <c r="C78" s="450"/>
      <c r="D78" s="450"/>
      <c r="E78" s="450"/>
      <c r="F78" s="450"/>
      <c r="G78" s="450"/>
      <c r="H78" s="450"/>
      <c r="I78" s="450"/>
      <c r="J78" s="450"/>
      <c r="K78" s="354"/>
      <c r="L78" s="354"/>
      <c r="M78" s="354"/>
      <c r="N78" s="450"/>
      <c r="O78" s="450"/>
      <c r="P78" s="450"/>
      <c r="Q78" s="450"/>
      <c r="R78" s="450"/>
      <c r="S78" s="450"/>
      <c r="T78" s="450"/>
      <c r="U78" s="450"/>
      <c r="V78" s="450"/>
      <c r="X78" s="354"/>
    </row>
    <row r="79" spans="1:1001 1026:2026 2051:3051 3076:4076 4101:5101 5126:6126 6151:7151 7176:8176 8201:9201 9226:10226 10251:11251 11276:12276 12301:13301 13326:14326 14351:15351 15376:16376" s="233" customFormat="1" ht="12.75" customHeight="1" x14ac:dyDescent="0.3">
      <c r="A79" s="352"/>
      <c r="B79" s="426" t="s">
        <v>138</v>
      </c>
      <c r="C79" s="426"/>
      <c r="D79" s="426"/>
      <c r="E79" s="426"/>
      <c r="F79" s="426"/>
      <c r="G79" s="426"/>
      <c r="H79" s="426"/>
      <c r="I79" s="426"/>
      <c r="J79" s="426"/>
      <c r="K79" s="353"/>
      <c r="L79" s="353"/>
      <c r="M79" s="353"/>
      <c r="N79" s="395" t="s">
        <v>139</v>
      </c>
      <c r="O79" s="395"/>
      <c r="P79" s="395"/>
      <c r="Q79" s="395"/>
      <c r="R79" s="395"/>
      <c r="S79" s="395"/>
      <c r="T79" s="395"/>
      <c r="U79" s="395"/>
      <c r="V79" s="396"/>
      <c r="W79" s="22"/>
      <c r="X79" s="354"/>
    </row>
    <row r="80" spans="1:1001 1026:2026 2051:3051 3076:4076 4101:5101 5126:6126 6151:7151 7176:8176 8201:9201 9226:10226 10251:11251 11276:12276 12301:13301 13326:14326 14351:15351 15376:16376" ht="14.25" x14ac:dyDescent="0.2">
      <c r="B80" s="268" t="s">
        <v>177</v>
      </c>
      <c r="C80" s="21"/>
      <c r="D80" s="21"/>
      <c r="E80" s="21"/>
      <c r="F80" s="21"/>
      <c r="G80" s="21"/>
      <c r="H80" s="21"/>
      <c r="I80" s="21"/>
      <c r="J80" s="21"/>
      <c r="K80" s="20"/>
      <c r="L80" s="20"/>
      <c r="M80" s="20"/>
      <c r="N80" s="20"/>
      <c r="O80" s="20"/>
      <c r="P80" s="20"/>
      <c r="Q80" s="20"/>
      <c r="R80" s="20"/>
      <c r="S80" s="20"/>
      <c r="T80" s="20"/>
      <c r="U80" s="20"/>
      <c r="V80" s="20"/>
      <c r="W80" s="20"/>
      <c r="X80" s="19"/>
    </row>
    <row r="81" spans="1:47" s="26" customFormat="1" ht="13.5" customHeight="1" x14ac:dyDescent="0.2">
      <c r="A81" s="12"/>
      <c r="B81" s="302" t="s">
        <v>190</v>
      </c>
      <c r="C81" s="10"/>
      <c r="D81" s="10"/>
      <c r="E81" s="10"/>
      <c r="F81" s="10"/>
      <c r="G81" s="10"/>
      <c r="H81" s="10"/>
      <c r="I81" s="10"/>
      <c r="J81" s="10"/>
      <c r="K81" s="20"/>
      <c r="L81" s="20"/>
      <c r="M81" s="20"/>
      <c r="N81" s="230"/>
      <c r="O81" s="230"/>
      <c r="P81" s="230"/>
      <c r="Q81" s="230"/>
      <c r="R81" s="10"/>
      <c r="S81" s="10"/>
      <c r="T81" s="10"/>
      <c r="U81" s="10"/>
      <c r="V81" s="10"/>
      <c r="W81" s="20"/>
      <c r="X81" s="19"/>
    </row>
    <row r="82" spans="1:47" s="22" customFormat="1" ht="19.5" x14ac:dyDescent="0.3">
      <c r="A82" s="12"/>
      <c r="B82" s="445" t="s">
        <v>140</v>
      </c>
      <c r="C82" s="445"/>
      <c r="D82" s="445"/>
      <c r="E82" s="445" t="s">
        <v>141</v>
      </c>
      <c r="F82" s="445"/>
      <c r="G82" s="445"/>
      <c r="H82" s="445" t="s">
        <v>142</v>
      </c>
      <c r="I82" s="445"/>
      <c r="J82" s="445"/>
      <c r="K82" s="20"/>
      <c r="L82" s="20"/>
      <c r="M82" s="20"/>
      <c r="N82" s="327" t="s">
        <v>143</v>
      </c>
      <c r="O82" s="326"/>
      <c r="P82" s="326"/>
      <c r="Q82" s="328"/>
      <c r="R82" s="326" t="s">
        <v>144</v>
      </c>
      <c r="S82" s="324"/>
      <c r="T82" s="324"/>
      <c r="U82" s="324"/>
      <c r="V82" s="325"/>
      <c r="W82" s="20"/>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row>
    <row r="83" spans="1:47" s="11" customFormat="1" x14ac:dyDescent="0.2">
      <c r="A83" s="12"/>
      <c r="B83" s="400" t="str">
        <f ca="1">'Vakantie-Feestdagen'!D5</f>
        <v>Zomer</v>
      </c>
      <c r="C83" s="400"/>
      <c r="D83" s="400"/>
      <c r="E83" s="409">
        <f ca="1">'Vakantie-Feestdagen'!B5</f>
        <v>45122</v>
      </c>
      <c r="F83" s="409"/>
      <c r="G83" s="409"/>
      <c r="H83" s="409">
        <f ca="1">'Vakantie-Feestdagen'!C5</f>
        <v>45165</v>
      </c>
      <c r="I83" s="409"/>
      <c r="J83" s="409"/>
      <c r="K83" s="20"/>
      <c r="L83" s="20"/>
      <c r="M83" s="20"/>
      <c r="N83" s="499">
        <f ca="1">'Vakantie-Feestdagen'!U3</f>
        <v>45285</v>
      </c>
      <c r="O83" s="500"/>
      <c r="P83" s="500"/>
      <c r="Q83" s="500"/>
      <c r="R83" s="409" t="str">
        <f>'Vakantie-Feestdagen'!V3</f>
        <v>1e kerstdag</v>
      </c>
      <c r="S83" s="410"/>
      <c r="T83" s="410"/>
      <c r="U83" s="410"/>
      <c r="V83" s="410"/>
      <c r="W83" s="20"/>
      <c r="X83" s="24"/>
    </row>
    <row r="84" spans="1:47" x14ac:dyDescent="0.2">
      <c r="A84" s="12"/>
      <c r="B84" s="383" t="str">
        <f ca="1">'Vakantie-Feestdagen'!D6</f>
        <v>Herfst</v>
      </c>
      <c r="C84" s="383"/>
      <c r="D84" s="383"/>
      <c r="E84" s="382">
        <f ca="1">'Vakantie-Feestdagen'!B6</f>
        <v>45213</v>
      </c>
      <c r="F84" s="382"/>
      <c r="G84" s="382"/>
      <c r="H84" s="382">
        <f ca="1">'Vakantie-Feestdagen'!C6</f>
        <v>45221</v>
      </c>
      <c r="I84" s="382"/>
      <c r="J84" s="382"/>
      <c r="K84" s="20"/>
      <c r="L84" s="20"/>
      <c r="M84" s="20"/>
      <c r="N84" s="382">
        <f ca="1">'Vakantie-Feestdagen'!U4</f>
        <v>45286</v>
      </c>
      <c r="O84" s="444"/>
      <c r="P84" s="444"/>
      <c r="Q84" s="444"/>
      <c r="R84" s="382" t="str">
        <f>'Vakantie-Feestdagen'!V4</f>
        <v>2e kerstdag</v>
      </c>
      <c r="S84" s="411"/>
      <c r="T84" s="411"/>
      <c r="U84" s="411"/>
      <c r="V84" s="411"/>
      <c r="W84" s="20"/>
      <c r="X84" s="19"/>
    </row>
    <row r="85" spans="1:47" ht="14.25" x14ac:dyDescent="0.2">
      <c r="A85" s="12"/>
      <c r="B85" s="383" t="str">
        <f ca="1">'Vakantie-Feestdagen'!D7</f>
        <v>Kerst</v>
      </c>
      <c r="C85" s="383"/>
      <c r="D85" s="383"/>
      <c r="E85" s="382">
        <f ca="1">'Vakantie-Feestdagen'!B7</f>
        <v>45283</v>
      </c>
      <c r="F85" s="382"/>
      <c r="G85" s="382"/>
      <c r="H85" s="382">
        <f ca="1">'Vakantie-Feestdagen'!C7</f>
        <v>45298</v>
      </c>
      <c r="I85" s="382"/>
      <c r="J85" s="382"/>
      <c r="K85" s="20"/>
      <c r="L85" s="20"/>
      <c r="M85" s="20"/>
      <c r="N85" s="382">
        <f ca="1">'Vakantie-Feestdagen'!U5</f>
        <v>45292</v>
      </c>
      <c r="O85" s="405"/>
      <c r="P85" s="405"/>
      <c r="Q85" s="405"/>
      <c r="R85" s="382" t="str">
        <f>'Vakantie-Feestdagen'!V5</f>
        <v>nieuwjaar</v>
      </c>
      <c r="S85" s="411"/>
      <c r="T85" s="411"/>
      <c r="U85" s="411"/>
      <c r="V85" s="411"/>
      <c r="W85" s="20"/>
      <c r="X85" s="19"/>
    </row>
    <row r="86" spans="1:47" ht="14.25" x14ac:dyDescent="0.2">
      <c r="A86" s="12"/>
      <c r="B86" s="383" t="str">
        <f ca="1">'Vakantie-Feestdagen'!D8</f>
        <v>Voorjaar</v>
      </c>
      <c r="C86" s="383"/>
      <c r="D86" s="383"/>
      <c r="E86" s="382">
        <f ca="1">'Vakantie-Feestdagen'!B8</f>
        <v>45332</v>
      </c>
      <c r="F86" s="382"/>
      <c r="G86" s="382"/>
      <c r="H86" s="382">
        <f ca="1">'Vakantie-Feestdagen'!C8</f>
        <v>45340</v>
      </c>
      <c r="I86" s="382"/>
      <c r="J86" s="382"/>
      <c r="K86" s="20"/>
      <c r="L86" s="20"/>
      <c r="M86" s="20"/>
      <c r="N86" s="382">
        <f ca="1">'Vakantie-Feestdagen'!U6</f>
        <v>45383</v>
      </c>
      <c r="O86" s="405"/>
      <c r="P86" s="405"/>
      <c r="Q86" s="405"/>
      <c r="R86" s="382" t="str">
        <f>'Vakantie-Feestdagen'!V6</f>
        <v>2e paasdag</v>
      </c>
      <c r="S86" s="411"/>
      <c r="T86" s="411"/>
      <c r="U86" s="411"/>
      <c r="V86" s="411"/>
      <c r="W86" s="20"/>
      <c r="X86" s="19"/>
    </row>
    <row r="87" spans="1:47" ht="14.25" x14ac:dyDescent="0.2">
      <c r="A87" s="12"/>
      <c r="B87" s="383" t="str">
        <f ca="1">'Vakantie-Feestdagen'!D9</f>
        <v>Mei</v>
      </c>
      <c r="C87" s="383"/>
      <c r="D87" s="383"/>
      <c r="E87" s="382">
        <f ca="1">'Vakantie-Feestdagen'!B9</f>
        <v>45409</v>
      </c>
      <c r="F87" s="382"/>
      <c r="G87" s="382"/>
      <c r="H87" s="382">
        <f ca="1">'Vakantie-Feestdagen'!C9</f>
        <v>45417</v>
      </c>
      <c r="I87" s="382"/>
      <c r="J87" s="382"/>
      <c r="K87" s="20"/>
      <c r="L87" s="20"/>
      <c r="M87" s="20"/>
      <c r="N87" s="382">
        <f ca="1">'Vakantie-Feestdagen'!U7</f>
        <v>45409</v>
      </c>
      <c r="O87" s="405"/>
      <c r="P87" s="405"/>
      <c r="Q87" s="405"/>
      <c r="R87" s="382" t="str">
        <f>'Vakantie-Feestdagen'!V7</f>
        <v>koningsdag</v>
      </c>
      <c r="S87" s="411"/>
      <c r="T87" s="411"/>
      <c r="U87" s="411"/>
      <c r="V87" s="411"/>
      <c r="W87" s="20"/>
      <c r="X87" s="19"/>
    </row>
    <row r="88" spans="1:47" ht="14.25" x14ac:dyDescent="0.2">
      <c r="A88" s="12"/>
      <c r="B88" s="383" t="str">
        <f ca="1">'Vakantie-Feestdagen'!D10</f>
        <v>Zomer</v>
      </c>
      <c r="C88" s="383"/>
      <c r="D88" s="383"/>
      <c r="E88" s="382">
        <f ca="1">'Vakantie-Feestdagen'!B10</f>
        <v>45479</v>
      </c>
      <c r="F88" s="382"/>
      <c r="G88" s="382"/>
      <c r="H88" s="382">
        <f ca="1">'Vakantie-Feestdagen'!C10</f>
        <v>45522</v>
      </c>
      <c r="I88" s="382"/>
      <c r="J88" s="382"/>
      <c r="K88" s="20"/>
      <c r="L88" s="20"/>
      <c r="M88" s="20"/>
      <c r="N88" s="382">
        <f ca="1">'Vakantie-Feestdagen'!U8</f>
        <v>45421</v>
      </c>
      <c r="O88" s="405"/>
      <c r="P88" s="405"/>
      <c r="Q88" s="405"/>
      <c r="R88" s="382" t="str">
        <f>'Vakantie-Feestdagen'!V8</f>
        <v>hemelvaart</v>
      </c>
      <c r="S88" s="411"/>
      <c r="T88" s="411"/>
      <c r="U88" s="411"/>
      <c r="V88" s="411"/>
      <c r="W88" s="20"/>
      <c r="X88" s="19"/>
    </row>
    <row r="89" spans="1:47" ht="14.25" x14ac:dyDescent="0.2">
      <c r="A89" s="12"/>
      <c r="B89" s="383"/>
      <c r="C89" s="383"/>
      <c r="D89" s="383"/>
      <c r="E89" s="382"/>
      <c r="F89" s="382"/>
      <c r="G89" s="382"/>
      <c r="H89" s="382"/>
      <c r="I89" s="382"/>
      <c r="J89" s="382"/>
      <c r="K89" s="20"/>
      <c r="L89" s="20"/>
      <c r="M89" s="20"/>
      <c r="N89" s="382">
        <f ca="1">'Vakantie-Feestdagen'!U9</f>
        <v>45422</v>
      </c>
      <c r="O89" s="405"/>
      <c r="P89" s="405"/>
      <c r="Q89" s="405"/>
      <c r="R89" s="382" t="str">
        <f>'Vakantie-Feestdagen'!V9</f>
        <v>vrijdag na hemelvaart</v>
      </c>
      <c r="S89" s="411"/>
      <c r="T89" s="411"/>
      <c r="U89" s="411"/>
      <c r="V89" s="411"/>
      <c r="W89" s="20"/>
      <c r="X89" s="19"/>
    </row>
    <row r="90" spans="1:47" ht="14.25" x14ac:dyDescent="0.2">
      <c r="A90" s="12"/>
      <c r="B90" s="383"/>
      <c r="C90" s="383"/>
      <c r="D90" s="383"/>
      <c r="E90" s="382"/>
      <c r="F90" s="382"/>
      <c r="G90" s="382"/>
      <c r="H90" s="382"/>
      <c r="I90" s="382"/>
      <c r="J90" s="382"/>
      <c r="K90" s="20"/>
      <c r="L90" s="20"/>
      <c r="M90" s="20"/>
      <c r="N90" s="382">
        <f ca="1">'Vakantie-Feestdagen'!U10</f>
        <v>45432</v>
      </c>
      <c r="O90" s="405"/>
      <c r="P90" s="405"/>
      <c r="Q90" s="405"/>
      <c r="R90" s="382" t="str">
        <f>'Vakantie-Feestdagen'!V10</f>
        <v>2e pinksterdag</v>
      </c>
      <c r="S90" s="411"/>
      <c r="T90" s="411"/>
      <c r="U90" s="411"/>
      <c r="V90" s="411"/>
      <c r="W90" s="20"/>
      <c r="X90" s="19"/>
    </row>
    <row r="91" spans="1:47" ht="14.25" x14ac:dyDescent="0.2">
      <c r="A91" s="12"/>
      <c r="B91" s="383"/>
      <c r="C91" s="383"/>
      <c r="D91" s="383"/>
      <c r="E91" s="382"/>
      <c r="F91" s="382"/>
      <c r="G91" s="382"/>
      <c r="H91" s="382"/>
      <c r="I91" s="382"/>
      <c r="J91" s="382"/>
      <c r="K91" s="20"/>
      <c r="L91" s="20"/>
      <c r="M91" s="20"/>
      <c r="N91" s="382" t="str">
        <f>'Vakantie-Feestdagen'!U11</f>
        <v/>
      </c>
      <c r="O91" s="405"/>
      <c r="P91" s="405"/>
      <c r="Q91" s="405"/>
      <c r="R91" s="382" t="str">
        <f>'Vakantie-Feestdagen'!V11</f>
        <v/>
      </c>
      <c r="S91" s="411"/>
      <c r="T91" s="411"/>
      <c r="U91" s="411"/>
      <c r="V91" s="411"/>
      <c r="W91" s="20"/>
      <c r="X91" s="19"/>
    </row>
    <row r="92" spans="1:47" ht="14.25" x14ac:dyDescent="0.2">
      <c r="A92" s="12"/>
      <c r="B92" s="383"/>
      <c r="C92" s="383"/>
      <c r="D92" s="383"/>
      <c r="E92" s="382"/>
      <c r="F92" s="382"/>
      <c r="G92" s="382"/>
      <c r="H92" s="382"/>
      <c r="I92" s="382"/>
      <c r="J92" s="382"/>
      <c r="K92" s="20"/>
      <c r="L92" s="20"/>
      <c r="M92" s="20"/>
      <c r="N92" s="382" t="str">
        <f>'Vakantie-Feestdagen'!U12</f>
        <v/>
      </c>
      <c r="O92" s="405"/>
      <c r="P92" s="405"/>
      <c r="Q92" s="405"/>
      <c r="R92" s="382" t="str">
        <f>'Vakantie-Feestdagen'!V12</f>
        <v/>
      </c>
      <c r="S92" s="411"/>
      <c r="T92" s="411"/>
      <c r="U92" s="411"/>
      <c r="V92" s="411"/>
      <c r="W92" s="20"/>
      <c r="X92" s="19"/>
    </row>
    <row r="93" spans="1:47" ht="14.25" x14ac:dyDescent="0.2">
      <c r="A93" s="12"/>
      <c r="B93" s="383"/>
      <c r="C93" s="383"/>
      <c r="D93" s="383"/>
      <c r="E93" s="382"/>
      <c r="F93" s="382"/>
      <c r="G93" s="382"/>
      <c r="H93" s="382"/>
      <c r="I93" s="382"/>
      <c r="J93" s="382"/>
      <c r="K93" s="20"/>
      <c r="L93" s="20"/>
      <c r="M93" s="20"/>
      <c r="N93" s="382"/>
      <c r="O93" s="405"/>
      <c r="P93" s="405"/>
      <c r="Q93" s="405"/>
      <c r="R93" s="382"/>
      <c r="S93" s="411"/>
      <c r="T93" s="411"/>
      <c r="U93" s="411"/>
      <c r="V93" s="411"/>
      <c r="W93" s="20"/>
      <c r="X93" s="19"/>
    </row>
    <row r="94" spans="1:47" ht="14.25" x14ac:dyDescent="0.2">
      <c r="B94" s="404"/>
      <c r="C94" s="404"/>
      <c r="D94" s="404"/>
      <c r="E94" s="404"/>
      <c r="F94" s="404"/>
      <c r="G94" s="404"/>
      <c r="H94" s="404"/>
      <c r="I94" s="404"/>
      <c r="J94" s="404"/>
      <c r="K94" s="20"/>
      <c r="L94" s="20"/>
      <c r="M94" s="20"/>
      <c r="N94" s="427"/>
      <c r="O94" s="428"/>
      <c r="P94" s="428"/>
      <c r="Q94" s="428"/>
      <c r="R94" s="427"/>
      <c r="S94" s="429"/>
      <c r="T94" s="429"/>
      <c r="U94" s="429"/>
      <c r="V94" s="429"/>
      <c r="W94" s="20"/>
      <c r="X94" s="19"/>
    </row>
    <row r="95" spans="1:47" ht="3.75" customHeight="1" x14ac:dyDescent="0.2">
      <c r="B95" s="23"/>
      <c r="C95" s="23"/>
      <c r="D95" s="23"/>
      <c r="E95" s="22"/>
      <c r="F95" s="21"/>
      <c r="G95" s="21"/>
      <c r="H95" s="21"/>
      <c r="I95" s="21"/>
      <c r="J95" s="21"/>
      <c r="K95" s="20"/>
      <c r="L95" s="20"/>
      <c r="M95" s="20"/>
      <c r="N95" s="21"/>
      <c r="O95" s="21"/>
      <c r="P95" s="21"/>
      <c r="Q95" s="21"/>
      <c r="R95" s="21"/>
      <c r="S95" s="21"/>
      <c r="T95" s="21"/>
      <c r="U95" s="21"/>
      <c r="V95" s="21"/>
      <c r="W95" s="20"/>
      <c r="X95" s="19"/>
    </row>
    <row r="96" spans="1:47" s="5" customFormat="1" ht="12" x14ac:dyDescent="0.2">
      <c r="A96" s="15"/>
      <c r="B96" s="18"/>
      <c r="C96" s="18"/>
      <c r="D96" s="18"/>
      <c r="E96" s="18"/>
      <c r="F96" s="18"/>
      <c r="G96" s="18"/>
      <c r="H96" s="18"/>
      <c r="I96" s="18"/>
      <c r="J96" s="18"/>
      <c r="K96" s="17"/>
      <c r="L96" s="17"/>
      <c r="M96" s="17"/>
      <c r="N96" s="18"/>
      <c r="O96" s="18"/>
      <c r="P96" s="18"/>
      <c r="Q96" s="18"/>
      <c r="R96" s="18"/>
      <c r="S96" s="18"/>
      <c r="T96" s="18"/>
      <c r="U96" s="18"/>
      <c r="V96" s="18"/>
      <c r="W96" s="17"/>
      <c r="X96" s="16"/>
    </row>
    <row r="97" spans="1:24" s="5" customFormat="1" ht="12" x14ac:dyDescent="0.2">
      <c r="A97" s="15"/>
      <c r="B97" s="18"/>
      <c r="C97" s="18"/>
      <c r="D97" s="18"/>
      <c r="E97" s="18"/>
      <c r="F97" s="18"/>
      <c r="G97" s="18"/>
      <c r="H97" s="18"/>
      <c r="I97" s="18"/>
      <c r="J97" s="18"/>
      <c r="K97" s="17"/>
      <c r="L97" s="17"/>
      <c r="M97" s="17"/>
      <c r="N97" s="18"/>
      <c r="O97" s="18"/>
      <c r="P97" s="18"/>
      <c r="Q97" s="18"/>
      <c r="R97" s="18"/>
      <c r="S97" s="18"/>
      <c r="T97" s="18"/>
      <c r="U97" s="18"/>
      <c r="V97" s="18"/>
      <c r="W97" s="17"/>
      <c r="X97" s="16"/>
    </row>
    <row r="98" spans="1:24" s="5" customFormat="1" ht="30.75" customHeight="1" x14ac:dyDescent="0.2">
      <c r="A98" s="15"/>
      <c r="B98" s="426" t="s">
        <v>239</v>
      </c>
      <c r="C98" s="426"/>
      <c r="D98" s="426"/>
      <c r="E98" s="426"/>
      <c r="F98" s="426"/>
      <c r="G98" s="426"/>
      <c r="H98" s="426"/>
      <c r="I98" s="426"/>
      <c r="J98" s="426"/>
      <c r="K98" s="14"/>
      <c r="M98" s="15"/>
      <c r="N98" s="426" t="s">
        <v>240</v>
      </c>
      <c r="O98" s="426"/>
      <c r="P98" s="426"/>
      <c r="Q98" s="426"/>
      <c r="R98" s="426"/>
      <c r="S98" s="426"/>
      <c r="T98" s="426"/>
      <c r="U98" s="426"/>
      <c r="V98" s="426"/>
      <c r="W98" s="14"/>
    </row>
    <row r="99" spans="1:24" x14ac:dyDescent="0.2">
      <c r="A99" s="12"/>
      <c r="B99" s="358" t="s">
        <v>143</v>
      </c>
      <c r="C99" s="359"/>
      <c r="D99" s="359"/>
      <c r="E99" s="360"/>
      <c r="F99" s="425" t="s">
        <v>144</v>
      </c>
      <c r="G99" s="425"/>
      <c r="H99" s="425"/>
      <c r="I99" s="425"/>
      <c r="J99" s="425"/>
      <c r="K99" s="13"/>
      <c r="M99" s="12"/>
      <c r="N99" s="425" t="s">
        <v>143</v>
      </c>
      <c r="O99" s="425"/>
      <c r="P99" s="425"/>
      <c r="Q99" s="425"/>
      <c r="R99" s="425" t="s">
        <v>144</v>
      </c>
      <c r="S99" s="425"/>
      <c r="T99" s="425"/>
      <c r="U99" s="425"/>
      <c r="V99" s="425"/>
      <c r="W99" s="13"/>
    </row>
    <row r="100" spans="1:24" x14ac:dyDescent="0.2">
      <c r="A100" s="12"/>
      <c r="B100" s="356"/>
      <c r="C100" s="356"/>
      <c r="D100" s="356"/>
      <c r="E100" s="356"/>
      <c r="F100" s="430"/>
      <c r="G100" s="430"/>
      <c r="H100" s="430"/>
      <c r="I100" s="430"/>
      <c r="J100" s="430"/>
      <c r="K100" s="13"/>
      <c r="M100" s="12"/>
      <c r="N100" s="356"/>
      <c r="O100" s="356"/>
      <c r="P100" s="356"/>
      <c r="Q100" s="356"/>
      <c r="R100" s="364"/>
      <c r="S100" s="364"/>
      <c r="T100" s="364"/>
      <c r="U100" s="364"/>
      <c r="V100" s="364"/>
      <c r="W100" s="13"/>
    </row>
    <row r="101" spans="1:24" x14ac:dyDescent="0.2">
      <c r="A101" s="12"/>
      <c r="B101" s="357"/>
      <c r="C101" s="357"/>
      <c r="D101" s="357"/>
      <c r="E101" s="357"/>
      <c r="F101" s="362"/>
      <c r="G101" s="362"/>
      <c r="H101" s="362"/>
      <c r="I101" s="362"/>
      <c r="J101" s="362"/>
      <c r="K101" s="13"/>
      <c r="M101" s="12"/>
      <c r="N101" s="357"/>
      <c r="O101" s="357"/>
      <c r="P101" s="357"/>
      <c r="Q101" s="357"/>
      <c r="R101" s="362"/>
      <c r="S101" s="362"/>
      <c r="T101" s="362"/>
      <c r="U101" s="362"/>
      <c r="V101" s="362"/>
      <c r="W101" s="13"/>
    </row>
    <row r="102" spans="1:24" x14ac:dyDescent="0.2">
      <c r="A102" s="12"/>
      <c r="B102" s="361"/>
      <c r="C102" s="361"/>
      <c r="D102" s="361"/>
      <c r="E102" s="361"/>
      <c r="F102" s="362"/>
      <c r="G102" s="362"/>
      <c r="H102" s="362"/>
      <c r="I102" s="362"/>
      <c r="J102" s="362"/>
      <c r="K102" s="13"/>
      <c r="M102" s="12"/>
      <c r="N102" s="361"/>
      <c r="O102" s="361"/>
      <c r="P102" s="361"/>
      <c r="Q102" s="361"/>
      <c r="R102" s="362"/>
      <c r="S102" s="362"/>
      <c r="T102" s="362"/>
      <c r="U102" s="362"/>
      <c r="V102" s="362"/>
      <c r="W102" s="13"/>
    </row>
    <row r="103" spans="1:24" x14ac:dyDescent="0.2">
      <c r="A103" s="12"/>
      <c r="B103" s="361"/>
      <c r="C103" s="361"/>
      <c r="D103" s="361"/>
      <c r="E103" s="361"/>
      <c r="F103" s="362"/>
      <c r="G103" s="362"/>
      <c r="H103" s="362"/>
      <c r="I103" s="362"/>
      <c r="J103" s="362"/>
      <c r="K103" s="13"/>
      <c r="M103" s="12"/>
      <c r="N103" s="361"/>
      <c r="O103" s="361"/>
      <c r="P103" s="361"/>
      <c r="Q103" s="361"/>
      <c r="R103" s="362"/>
      <c r="S103" s="362"/>
      <c r="T103" s="362"/>
      <c r="U103" s="362"/>
      <c r="V103" s="362"/>
      <c r="W103" s="13"/>
    </row>
    <row r="104" spans="1:24" x14ac:dyDescent="0.2">
      <c r="A104" s="12"/>
      <c r="B104" s="361"/>
      <c r="C104" s="361"/>
      <c r="D104" s="361"/>
      <c r="E104" s="361"/>
      <c r="F104" s="362"/>
      <c r="G104" s="362"/>
      <c r="H104" s="362"/>
      <c r="I104" s="362"/>
      <c r="J104" s="362"/>
      <c r="K104" s="13"/>
      <c r="M104" s="12"/>
      <c r="N104" s="361"/>
      <c r="O104" s="361"/>
      <c r="P104" s="361"/>
      <c r="Q104" s="361"/>
      <c r="R104" s="362"/>
      <c r="S104" s="362"/>
      <c r="T104" s="362"/>
      <c r="U104" s="362"/>
      <c r="V104" s="362"/>
      <c r="W104" s="13"/>
    </row>
    <row r="105" spans="1:24" x14ac:dyDescent="0.2">
      <c r="A105" s="12"/>
      <c r="B105" s="361"/>
      <c r="C105" s="361"/>
      <c r="D105" s="361"/>
      <c r="E105" s="361"/>
      <c r="F105" s="362"/>
      <c r="G105" s="362"/>
      <c r="H105" s="362"/>
      <c r="I105" s="362"/>
      <c r="J105" s="362"/>
      <c r="K105" s="13"/>
      <c r="M105" s="12"/>
      <c r="N105" s="361"/>
      <c r="O105" s="361"/>
      <c r="P105" s="361"/>
      <c r="Q105" s="361"/>
      <c r="R105" s="362"/>
      <c r="S105" s="362"/>
      <c r="T105" s="362"/>
      <c r="U105" s="362"/>
      <c r="V105" s="362"/>
      <c r="W105" s="13"/>
    </row>
    <row r="106" spans="1:24" x14ac:dyDescent="0.2">
      <c r="A106" s="12"/>
      <c r="B106" s="361"/>
      <c r="C106" s="361"/>
      <c r="D106" s="361"/>
      <c r="E106" s="361"/>
      <c r="F106" s="362"/>
      <c r="G106" s="362"/>
      <c r="H106" s="362"/>
      <c r="I106" s="362"/>
      <c r="J106" s="362"/>
      <c r="K106" s="13"/>
      <c r="M106" s="12"/>
      <c r="N106" s="361"/>
      <c r="O106" s="361"/>
      <c r="P106" s="361"/>
      <c r="Q106" s="361"/>
      <c r="R106" s="362"/>
      <c r="S106" s="362"/>
      <c r="T106" s="362"/>
      <c r="U106" s="362"/>
      <c r="V106" s="362"/>
      <c r="W106" s="13"/>
    </row>
    <row r="107" spans="1:24" x14ac:dyDescent="0.2">
      <c r="A107" s="12"/>
      <c r="B107" s="361"/>
      <c r="C107" s="361"/>
      <c r="D107" s="361"/>
      <c r="E107" s="361"/>
      <c r="F107" s="362"/>
      <c r="G107" s="362"/>
      <c r="H107" s="362"/>
      <c r="I107" s="362"/>
      <c r="J107" s="362"/>
      <c r="K107" s="13"/>
      <c r="M107" s="12"/>
      <c r="N107" s="361"/>
      <c r="O107" s="361"/>
      <c r="P107" s="361"/>
      <c r="Q107" s="361"/>
      <c r="R107" s="362"/>
      <c r="S107" s="362"/>
      <c r="T107" s="362"/>
      <c r="U107" s="362"/>
      <c r="V107" s="362"/>
      <c r="W107" s="13"/>
    </row>
    <row r="108" spans="1:24" x14ac:dyDescent="0.2">
      <c r="A108" s="12"/>
      <c r="B108" s="361"/>
      <c r="C108" s="361"/>
      <c r="D108" s="361"/>
      <c r="E108" s="361"/>
      <c r="F108" s="362"/>
      <c r="G108" s="362"/>
      <c r="H108" s="362"/>
      <c r="I108" s="362"/>
      <c r="J108" s="362"/>
      <c r="K108" s="13"/>
      <c r="M108" s="12"/>
      <c r="N108" s="361"/>
      <c r="O108" s="361"/>
      <c r="P108" s="361"/>
      <c r="Q108" s="361"/>
      <c r="R108" s="362"/>
      <c r="S108" s="362"/>
      <c r="T108" s="362"/>
      <c r="U108" s="362"/>
      <c r="V108" s="362"/>
      <c r="W108" s="13"/>
    </row>
    <row r="109" spans="1:24" x14ac:dyDescent="0.2">
      <c r="A109" s="12"/>
      <c r="B109" s="361"/>
      <c r="C109" s="361"/>
      <c r="D109" s="361"/>
      <c r="E109" s="361"/>
      <c r="F109" s="362"/>
      <c r="G109" s="362"/>
      <c r="H109" s="362"/>
      <c r="I109" s="362"/>
      <c r="J109" s="362"/>
      <c r="K109" s="13"/>
      <c r="M109" s="12"/>
      <c r="N109" s="361"/>
      <c r="O109" s="361"/>
      <c r="P109" s="361"/>
      <c r="Q109" s="361"/>
      <c r="R109" s="362"/>
      <c r="S109" s="362"/>
      <c r="T109" s="362"/>
      <c r="U109" s="362"/>
      <c r="V109" s="362"/>
      <c r="W109" s="13"/>
    </row>
    <row r="110" spans="1:24" x14ac:dyDescent="0.2">
      <c r="A110" s="12"/>
      <c r="B110" s="361"/>
      <c r="C110" s="361"/>
      <c r="D110" s="361"/>
      <c r="E110" s="361"/>
      <c r="F110" s="362"/>
      <c r="G110" s="362"/>
      <c r="H110" s="362"/>
      <c r="I110" s="362"/>
      <c r="J110" s="362"/>
      <c r="K110" s="13"/>
      <c r="M110" s="12"/>
      <c r="N110" s="361"/>
      <c r="O110" s="361"/>
      <c r="P110" s="361"/>
      <c r="Q110" s="361"/>
      <c r="R110" s="362"/>
      <c r="S110" s="362"/>
      <c r="T110" s="362"/>
      <c r="U110" s="362"/>
      <c r="V110" s="362"/>
      <c r="W110" s="13"/>
    </row>
    <row r="111" spans="1:24" x14ac:dyDescent="0.2">
      <c r="A111" s="12"/>
      <c r="B111" s="361"/>
      <c r="C111" s="361"/>
      <c r="D111" s="361"/>
      <c r="E111" s="361"/>
      <c r="F111" s="362"/>
      <c r="G111" s="362"/>
      <c r="H111" s="362"/>
      <c r="I111" s="362"/>
      <c r="J111" s="362"/>
      <c r="K111" s="13"/>
      <c r="M111" s="12"/>
      <c r="N111" s="361"/>
      <c r="O111" s="361"/>
      <c r="P111" s="361"/>
      <c r="Q111" s="361"/>
      <c r="R111" s="362"/>
      <c r="S111" s="362"/>
      <c r="T111" s="362"/>
      <c r="U111" s="362"/>
      <c r="V111" s="362"/>
      <c r="W111" s="13"/>
    </row>
    <row r="112" spans="1:24" x14ac:dyDescent="0.2">
      <c r="A112" s="12"/>
      <c r="B112" s="361"/>
      <c r="C112" s="361"/>
      <c r="D112" s="361"/>
      <c r="E112" s="361"/>
      <c r="F112" s="362"/>
      <c r="G112" s="362"/>
      <c r="H112" s="362"/>
      <c r="I112" s="362"/>
      <c r="J112" s="362"/>
      <c r="K112" s="13"/>
      <c r="M112" s="12"/>
      <c r="N112" s="361"/>
      <c r="O112" s="361"/>
      <c r="P112" s="361"/>
      <c r="Q112" s="361"/>
      <c r="R112" s="432"/>
      <c r="S112" s="433"/>
      <c r="T112" s="433"/>
      <c r="U112" s="433"/>
      <c r="V112" s="434"/>
      <c r="W112" s="13"/>
    </row>
    <row r="113" spans="1:1001 1026:2026 2051:3051 3076:4076 4101:5101 5126:6126 6151:7151 7176:8176 8201:9201 9226:10226 10251:11251 11276:12276 12301:13301 13326:14326 14351:15351 15376:16376" x14ac:dyDescent="0.2">
      <c r="A113" s="12"/>
      <c r="B113" s="361"/>
      <c r="C113" s="361"/>
      <c r="D113" s="361"/>
      <c r="E113" s="361"/>
      <c r="F113" s="362"/>
      <c r="G113" s="362"/>
      <c r="H113" s="362"/>
      <c r="I113" s="362"/>
      <c r="J113" s="362"/>
      <c r="K113" s="13"/>
      <c r="M113" s="12"/>
      <c r="N113" s="361"/>
      <c r="O113" s="361"/>
      <c r="P113" s="361"/>
      <c r="Q113" s="361"/>
      <c r="R113" s="362"/>
      <c r="S113" s="362"/>
      <c r="T113" s="362"/>
      <c r="U113" s="362"/>
      <c r="V113" s="362"/>
      <c r="W113" s="13"/>
    </row>
    <row r="114" spans="1:1001 1026:2026 2051:3051 3076:4076 4101:5101 5126:6126 6151:7151 7176:8176 8201:9201 9226:10226 10251:11251 11276:12276 12301:13301 13326:14326 14351:15351 15376:16376" x14ac:dyDescent="0.2">
      <c r="A114" s="12"/>
      <c r="B114" s="431"/>
      <c r="C114" s="431"/>
      <c r="D114" s="431"/>
      <c r="E114" s="431"/>
      <c r="F114" s="363"/>
      <c r="G114" s="363"/>
      <c r="H114" s="363"/>
      <c r="I114" s="363"/>
      <c r="J114" s="363"/>
      <c r="K114" s="13"/>
      <c r="M114" s="12"/>
      <c r="N114" s="431"/>
      <c r="O114" s="431"/>
      <c r="P114" s="431"/>
      <c r="Q114" s="431"/>
      <c r="R114" s="363"/>
      <c r="S114" s="363"/>
      <c r="T114" s="363"/>
      <c r="U114" s="363"/>
      <c r="V114" s="363"/>
      <c r="W114" s="13"/>
    </row>
    <row r="115" spans="1:1001 1026:2026 2051:3051 3076:4076 4101:5101 5126:6126 6151:7151 7176:8176 8201:9201 9226:10226 10251:11251 11276:12276 12301:13301 13326:14326 14351:15351 15376:16376" ht="5.25" customHeight="1" x14ac:dyDescent="0.2">
      <c r="A115" s="12"/>
      <c r="B115" s="11"/>
      <c r="C115" s="11"/>
      <c r="D115" s="11"/>
      <c r="E115" s="11"/>
      <c r="F115" s="11"/>
      <c r="G115" s="11"/>
      <c r="H115" s="11"/>
      <c r="I115" s="11"/>
      <c r="J115" s="11"/>
      <c r="N115" s="11"/>
      <c r="O115" s="11"/>
      <c r="P115" s="11"/>
      <c r="Q115" s="11"/>
      <c r="R115" s="11"/>
      <c r="S115" s="11"/>
      <c r="T115" s="11"/>
      <c r="U115" s="11"/>
      <c r="V115" s="11"/>
    </row>
    <row r="116" spans="1:1001 1026:2026 2051:3051 3076:4076 4101:5101 5126:6126 6151:7151 7176:8176 8201:9201 9226:10226 10251:11251 11276:12276 12301:13301 13326:14326 14351:15351 15376:16376" ht="37.5" customHeight="1" x14ac:dyDescent="0.2">
      <c r="A116" s="225"/>
      <c r="B116" s="457" t="s">
        <v>191</v>
      </c>
      <c r="C116" s="458"/>
      <c r="D116" s="458"/>
      <c r="E116" s="458"/>
      <c r="F116" s="458"/>
      <c r="G116" s="458"/>
      <c r="H116" s="458"/>
      <c r="I116" s="458"/>
      <c r="J116" s="459"/>
      <c r="N116" s="457" t="s">
        <v>192</v>
      </c>
      <c r="O116" s="458"/>
      <c r="P116" s="458"/>
      <c r="Q116" s="458"/>
      <c r="R116" s="458"/>
      <c r="S116" s="458"/>
      <c r="T116" s="458"/>
      <c r="U116" s="458"/>
      <c r="V116" s="459"/>
    </row>
    <row r="117" spans="1:1001 1026:2026 2051:3051 3076:4076 4101:5101 5126:6126 6151:7151 7176:8176 8201:9201 9226:10226 10251:11251 11276:12276 12301:13301 13326:14326 14351:15351 15376:16376" ht="9" customHeight="1" x14ac:dyDescent="0.2">
      <c r="A117" s="12"/>
    </row>
    <row r="118" spans="1:1001 1026:2026 2051:3051 3076:4076 4101:5101 5126:6126 6151:7151 7176:8176 8201:9201 9226:10226 10251:11251 11276:12276 12301:13301 13326:14326 14351:15351 15376:16376" s="230" customFormat="1" hidden="1"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row>
    <row r="119" spans="1:1001 1026:2026 2051:3051 3076:4076 4101:5101 5126:6126 6151:7151 7176:8176 8201:9201 9226:10226 10251:11251 11276:12276 12301:13301 13326:14326 14351:15351 15376:16376" s="22" customFormat="1" ht="10.5" hidden="1" customHeight="1" x14ac:dyDescent="0.2"/>
    <row r="120" spans="1:1001 1026:2026 2051:3051 3076:4076 4101:5101 5126:6126 6151:7151 7176:8176 8201:9201 9226:10226 10251:11251 11276:12276 12301:13301 13326:14326 14351:15351 15376:16376" s="323" customFormat="1" ht="19.5" customHeight="1" x14ac:dyDescent="0.2">
      <c r="A120" s="319" t="s">
        <v>145</v>
      </c>
      <c r="Z120" s="319"/>
      <c r="AY120" s="319"/>
      <c r="BX120" s="319"/>
      <c r="CW120" s="319"/>
      <c r="DV120" s="319"/>
      <c r="EU120" s="319"/>
      <c r="FT120" s="319"/>
      <c r="GS120" s="319"/>
      <c r="HR120" s="319"/>
      <c r="IQ120" s="319"/>
      <c r="JP120" s="319"/>
      <c r="KO120" s="319"/>
      <c r="LN120" s="319"/>
      <c r="MM120" s="319"/>
      <c r="NL120" s="319"/>
      <c r="OK120" s="319"/>
      <c r="PJ120" s="319"/>
      <c r="QI120" s="319"/>
      <c r="RH120" s="319"/>
      <c r="SG120" s="319"/>
      <c r="TF120" s="319"/>
      <c r="UE120" s="319"/>
      <c r="VD120" s="319"/>
      <c r="WC120" s="319"/>
      <c r="XB120" s="319"/>
      <c r="YA120" s="319"/>
      <c r="YZ120" s="319"/>
      <c r="ZY120" s="319"/>
      <c r="AAX120" s="319"/>
      <c r="ABW120" s="319"/>
      <c r="ACV120" s="319"/>
      <c r="ADU120" s="319"/>
      <c r="AET120" s="319"/>
      <c r="AFS120" s="319"/>
      <c r="AGR120" s="319"/>
      <c r="AHQ120" s="319"/>
      <c r="AIP120" s="319"/>
      <c r="AJO120" s="319"/>
      <c r="AKN120" s="319"/>
      <c r="ALM120" s="319"/>
      <c r="AML120" s="319"/>
      <c r="ANK120" s="319"/>
      <c r="AOJ120" s="319"/>
      <c r="API120" s="319"/>
      <c r="AQH120" s="319"/>
      <c r="ARG120" s="319"/>
      <c r="ASF120" s="319"/>
      <c r="ATE120" s="319"/>
      <c r="AUD120" s="319"/>
      <c r="AVC120" s="319"/>
      <c r="AWB120" s="319"/>
      <c r="AXA120" s="319"/>
      <c r="AXZ120" s="319"/>
      <c r="AYY120" s="319"/>
      <c r="AZX120" s="319"/>
      <c r="BAW120" s="319"/>
      <c r="BBV120" s="319"/>
      <c r="BCU120" s="319"/>
      <c r="BDT120" s="319"/>
      <c r="BES120" s="319"/>
      <c r="BFR120" s="319"/>
      <c r="BGQ120" s="319"/>
      <c r="BHP120" s="319"/>
      <c r="BIO120" s="319"/>
      <c r="BJN120" s="319"/>
      <c r="BKM120" s="319"/>
      <c r="BLL120" s="319"/>
      <c r="BMK120" s="319"/>
      <c r="BNJ120" s="319"/>
      <c r="BOI120" s="319"/>
      <c r="BPH120" s="319"/>
      <c r="BQG120" s="319"/>
      <c r="BRF120" s="319"/>
      <c r="BSE120" s="319"/>
      <c r="BTD120" s="319"/>
      <c r="BUC120" s="319"/>
      <c r="BVB120" s="319"/>
      <c r="BWA120" s="319"/>
      <c r="BWZ120" s="319"/>
      <c r="BXY120" s="319"/>
      <c r="BYX120" s="319"/>
      <c r="BZW120" s="319"/>
      <c r="CAV120" s="319"/>
      <c r="CBU120" s="319"/>
      <c r="CCT120" s="319"/>
      <c r="CDS120" s="319"/>
      <c r="CER120" s="319"/>
      <c r="CFQ120" s="319"/>
      <c r="CGP120" s="319"/>
      <c r="CHO120" s="319"/>
      <c r="CIN120" s="319"/>
      <c r="CJM120" s="319"/>
      <c r="CKL120" s="319"/>
      <c r="CLK120" s="319"/>
      <c r="CMJ120" s="319"/>
      <c r="CNI120" s="319"/>
      <c r="COH120" s="319"/>
      <c r="CPG120" s="319"/>
      <c r="CQF120" s="319"/>
      <c r="CRE120" s="319"/>
      <c r="CSD120" s="319"/>
      <c r="CTC120" s="319"/>
      <c r="CUB120" s="319"/>
      <c r="CVA120" s="319"/>
      <c r="CVZ120" s="319"/>
      <c r="CWY120" s="319"/>
      <c r="CXX120" s="319"/>
      <c r="CYW120" s="319"/>
      <c r="CZV120" s="319"/>
      <c r="DAU120" s="319"/>
      <c r="DBT120" s="319"/>
      <c r="DCS120" s="319"/>
      <c r="DDR120" s="319"/>
      <c r="DEQ120" s="319"/>
      <c r="DFP120" s="319"/>
      <c r="DGO120" s="319"/>
      <c r="DHN120" s="319"/>
      <c r="DIM120" s="319"/>
      <c r="DJL120" s="319"/>
      <c r="DKK120" s="319"/>
      <c r="DLJ120" s="319"/>
      <c r="DMI120" s="319"/>
      <c r="DNH120" s="319"/>
      <c r="DOG120" s="319"/>
      <c r="DPF120" s="319"/>
      <c r="DQE120" s="319"/>
      <c r="DRD120" s="319"/>
      <c r="DSC120" s="319"/>
      <c r="DTB120" s="319"/>
      <c r="DUA120" s="319"/>
      <c r="DUZ120" s="319"/>
      <c r="DVY120" s="319"/>
      <c r="DWX120" s="319"/>
      <c r="DXW120" s="319"/>
      <c r="DYV120" s="319"/>
      <c r="DZU120" s="319"/>
      <c r="EAT120" s="319"/>
      <c r="EBS120" s="319"/>
      <c r="ECR120" s="319"/>
      <c r="EDQ120" s="319"/>
      <c r="EEP120" s="319"/>
      <c r="EFO120" s="319"/>
      <c r="EGN120" s="319"/>
      <c r="EHM120" s="319"/>
      <c r="EIL120" s="319"/>
      <c r="EJK120" s="319"/>
      <c r="EKJ120" s="319"/>
      <c r="ELI120" s="319"/>
      <c r="EMH120" s="319"/>
      <c r="ENG120" s="319"/>
      <c r="EOF120" s="319"/>
      <c r="EPE120" s="319"/>
      <c r="EQD120" s="319"/>
      <c r="ERC120" s="319"/>
      <c r="ESB120" s="319"/>
      <c r="ETA120" s="319"/>
      <c r="ETZ120" s="319"/>
      <c r="EUY120" s="319"/>
      <c r="EVX120" s="319"/>
      <c r="EWW120" s="319"/>
      <c r="EXV120" s="319"/>
      <c r="EYU120" s="319"/>
      <c r="EZT120" s="319"/>
      <c r="FAS120" s="319"/>
      <c r="FBR120" s="319"/>
      <c r="FCQ120" s="319"/>
      <c r="FDP120" s="319"/>
      <c r="FEO120" s="319"/>
      <c r="FFN120" s="319"/>
      <c r="FGM120" s="319"/>
      <c r="FHL120" s="319"/>
      <c r="FIK120" s="319"/>
      <c r="FJJ120" s="319"/>
      <c r="FKI120" s="319"/>
      <c r="FLH120" s="319"/>
      <c r="FMG120" s="319"/>
      <c r="FNF120" s="319"/>
      <c r="FOE120" s="319"/>
      <c r="FPD120" s="319"/>
      <c r="FQC120" s="319"/>
      <c r="FRB120" s="319"/>
      <c r="FSA120" s="319"/>
      <c r="FSZ120" s="319"/>
      <c r="FTY120" s="319"/>
      <c r="FUX120" s="319"/>
      <c r="FVW120" s="319"/>
      <c r="FWV120" s="319"/>
      <c r="FXU120" s="319"/>
      <c r="FYT120" s="319"/>
      <c r="FZS120" s="319"/>
      <c r="GAR120" s="319"/>
      <c r="GBQ120" s="319"/>
      <c r="GCP120" s="319"/>
      <c r="GDO120" s="319"/>
      <c r="GEN120" s="319"/>
      <c r="GFM120" s="319"/>
      <c r="GGL120" s="319"/>
      <c r="GHK120" s="319"/>
      <c r="GIJ120" s="319"/>
      <c r="GJI120" s="319"/>
      <c r="GKH120" s="319"/>
      <c r="GLG120" s="319"/>
      <c r="GMF120" s="319"/>
      <c r="GNE120" s="319"/>
      <c r="GOD120" s="319"/>
      <c r="GPC120" s="319"/>
      <c r="GQB120" s="319"/>
      <c r="GRA120" s="319"/>
      <c r="GRZ120" s="319"/>
      <c r="GSY120" s="319"/>
      <c r="GTX120" s="319"/>
      <c r="GUW120" s="319"/>
      <c r="GVV120" s="319"/>
      <c r="GWU120" s="319"/>
      <c r="GXT120" s="319"/>
      <c r="GYS120" s="319"/>
      <c r="GZR120" s="319"/>
      <c r="HAQ120" s="319"/>
      <c r="HBP120" s="319"/>
      <c r="HCO120" s="319"/>
      <c r="HDN120" s="319"/>
      <c r="HEM120" s="319"/>
      <c r="HFL120" s="319"/>
      <c r="HGK120" s="319"/>
      <c r="HHJ120" s="319"/>
      <c r="HII120" s="319"/>
      <c r="HJH120" s="319"/>
      <c r="HKG120" s="319"/>
      <c r="HLF120" s="319"/>
      <c r="HME120" s="319"/>
      <c r="HND120" s="319"/>
      <c r="HOC120" s="319"/>
      <c r="HPB120" s="319"/>
      <c r="HQA120" s="319"/>
      <c r="HQZ120" s="319"/>
      <c r="HRY120" s="319"/>
      <c r="HSX120" s="319"/>
      <c r="HTW120" s="319"/>
      <c r="HUV120" s="319"/>
      <c r="HVU120" s="319"/>
      <c r="HWT120" s="319"/>
      <c r="HXS120" s="319"/>
      <c r="HYR120" s="319"/>
      <c r="HZQ120" s="319"/>
      <c r="IAP120" s="319"/>
      <c r="IBO120" s="319"/>
      <c r="ICN120" s="319"/>
      <c r="IDM120" s="319"/>
      <c r="IEL120" s="319"/>
      <c r="IFK120" s="319"/>
      <c r="IGJ120" s="319"/>
      <c r="IHI120" s="319"/>
      <c r="IIH120" s="319"/>
      <c r="IJG120" s="319"/>
      <c r="IKF120" s="319"/>
      <c r="ILE120" s="319"/>
      <c r="IMD120" s="319"/>
      <c r="INC120" s="319"/>
      <c r="IOB120" s="319"/>
      <c r="IPA120" s="319"/>
      <c r="IPZ120" s="319"/>
      <c r="IQY120" s="319"/>
      <c r="IRX120" s="319"/>
      <c r="ISW120" s="319"/>
      <c r="ITV120" s="319"/>
      <c r="IUU120" s="319"/>
      <c r="IVT120" s="319"/>
      <c r="IWS120" s="319"/>
      <c r="IXR120" s="319"/>
      <c r="IYQ120" s="319"/>
      <c r="IZP120" s="319"/>
      <c r="JAO120" s="319"/>
      <c r="JBN120" s="319"/>
      <c r="JCM120" s="319"/>
      <c r="JDL120" s="319"/>
      <c r="JEK120" s="319"/>
      <c r="JFJ120" s="319"/>
      <c r="JGI120" s="319"/>
      <c r="JHH120" s="319"/>
      <c r="JIG120" s="319"/>
      <c r="JJF120" s="319"/>
      <c r="JKE120" s="319"/>
      <c r="JLD120" s="319"/>
      <c r="JMC120" s="319"/>
      <c r="JNB120" s="319"/>
      <c r="JOA120" s="319"/>
      <c r="JOZ120" s="319"/>
      <c r="JPY120" s="319"/>
      <c r="JQX120" s="319"/>
      <c r="JRW120" s="319"/>
      <c r="JSV120" s="319"/>
      <c r="JTU120" s="319"/>
      <c r="JUT120" s="319"/>
      <c r="JVS120" s="319"/>
      <c r="JWR120" s="319"/>
      <c r="JXQ120" s="319"/>
      <c r="JYP120" s="319"/>
      <c r="JZO120" s="319"/>
      <c r="KAN120" s="319"/>
      <c r="KBM120" s="319"/>
      <c r="KCL120" s="319"/>
      <c r="KDK120" s="319"/>
      <c r="KEJ120" s="319"/>
      <c r="KFI120" s="319"/>
      <c r="KGH120" s="319"/>
      <c r="KHG120" s="319"/>
      <c r="KIF120" s="319"/>
      <c r="KJE120" s="319"/>
      <c r="KKD120" s="319"/>
      <c r="KLC120" s="319"/>
      <c r="KMB120" s="319"/>
      <c r="KNA120" s="319"/>
      <c r="KNZ120" s="319"/>
      <c r="KOY120" s="319"/>
      <c r="KPX120" s="319"/>
      <c r="KQW120" s="319"/>
      <c r="KRV120" s="319"/>
      <c r="KSU120" s="319"/>
      <c r="KTT120" s="319"/>
      <c r="KUS120" s="319"/>
      <c r="KVR120" s="319"/>
      <c r="KWQ120" s="319"/>
      <c r="KXP120" s="319"/>
      <c r="KYO120" s="319"/>
      <c r="KZN120" s="319"/>
      <c r="LAM120" s="319"/>
      <c r="LBL120" s="319"/>
      <c r="LCK120" s="319"/>
      <c r="LDJ120" s="319"/>
      <c r="LEI120" s="319"/>
      <c r="LFH120" s="319"/>
      <c r="LGG120" s="319"/>
      <c r="LHF120" s="319"/>
      <c r="LIE120" s="319"/>
      <c r="LJD120" s="319"/>
      <c r="LKC120" s="319"/>
      <c r="LLB120" s="319"/>
      <c r="LMA120" s="319"/>
      <c r="LMZ120" s="319"/>
      <c r="LNY120" s="319"/>
      <c r="LOX120" s="319"/>
      <c r="LPW120" s="319"/>
      <c r="LQV120" s="319"/>
      <c r="LRU120" s="319"/>
      <c r="LST120" s="319"/>
      <c r="LTS120" s="319"/>
      <c r="LUR120" s="319"/>
      <c r="LVQ120" s="319"/>
      <c r="LWP120" s="319"/>
      <c r="LXO120" s="319"/>
      <c r="LYN120" s="319"/>
      <c r="LZM120" s="319"/>
      <c r="MAL120" s="319"/>
      <c r="MBK120" s="319"/>
      <c r="MCJ120" s="319"/>
      <c r="MDI120" s="319"/>
      <c r="MEH120" s="319"/>
      <c r="MFG120" s="319"/>
      <c r="MGF120" s="319"/>
      <c r="MHE120" s="319"/>
      <c r="MID120" s="319"/>
      <c r="MJC120" s="319"/>
      <c r="MKB120" s="319"/>
      <c r="MLA120" s="319"/>
      <c r="MLZ120" s="319"/>
      <c r="MMY120" s="319"/>
      <c r="MNX120" s="319"/>
      <c r="MOW120" s="319"/>
      <c r="MPV120" s="319"/>
      <c r="MQU120" s="319"/>
      <c r="MRT120" s="319"/>
      <c r="MSS120" s="319"/>
      <c r="MTR120" s="319"/>
      <c r="MUQ120" s="319"/>
      <c r="MVP120" s="319"/>
      <c r="MWO120" s="319"/>
      <c r="MXN120" s="319"/>
      <c r="MYM120" s="319"/>
      <c r="MZL120" s="319"/>
      <c r="NAK120" s="319"/>
      <c r="NBJ120" s="319"/>
      <c r="NCI120" s="319"/>
      <c r="NDH120" s="319"/>
      <c r="NEG120" s="319"/>
      <c r="NFF120" s="319"/>
      <c r="NGE120" s="319"/>
      <c r="NHD120" s="319"/>
      <c r="NIC120" s="319"/>
      <c r="NJB120" s="319"/>
      <c r="NKA120" s="319"/>
      <c r="NKZ120" s="319"/>
      <c r="NLY120" s="319"/>
      <c r="NMX120" s="319"/>
      <c r="NNW120" s="319"/>
      <c r="NOV120" s="319"/>
      <c r="NPU120" s="319"/>
      <c r="NQT120" s="319"/>
      <c r="NRS120" s="319"/>
      <c r="NSR120" s="319"/>
      <c r="NTQ120" s="319"/>
      <c r="NUP120" s="319"/>
      <c r="NVO120" s="319"/>
      <c r="NWN120" s="319"/>
      <c r="NXM120" s="319"/>
      <c r="NYL120" s="319"/>
      <c r="NZK120" s="319"/>
      <c r="OAJ120" s="319"/>
      <c r="OBI120" s="319"/>
      <c r="OCH120" s="319"/>
      <c r="ODG120" s="319"/>
      <c r="OEF120" s="319"/>
      <c r="OFE120" s="319"/>
      <c r="OGD120" s="319"/>
      <c r="OHC120" s="319"/>
      <c r="OIB120" s="319"/>
      <c r="OJA120" s="319"/>
      <c r="OJZ120" s="319"/>
      <c r="OKY120" s="319"/>
      <c r="OLX120" s="319"/>
      <c r="OMW120" s="319"/>
      <c r="ONV120" s="319"/>
      <c r="OOU120" s="319"/>
      <c r="OPT120" s="319"/>
      <c r="OQS120" s="319"/>
      <c r="ORR120" s="319"/>
      <c r="OSQ120" s="319"/>
      <c r="OTP120" s="319"/>
      <c r="OUO120" s="319"/>
      <c r="OVN120" s="319"/>
      <c r="OWM120" s="319"/>
      <c r="OXL120" s="319"/>
      <c r="OYK120" s="319"/>
      <c r="OZJ120" s="319"/>
      <c r="PAI120" s="319"/>
      <c r="PBH120" s="319"/>
      <c r="PCG120" s="319"/>
      <c r="PDF120" s="319"/>
      <c r="PEE120" s="319"/>
      <c r="PFD120" s="319"/>
      <c r="PGC120" s="319"/>
      <c r="PHB120" s="319"/>
      <c r="PIA120" s="319"/>
      <c r="PIZ120" s="319"/>
      <c r="PJY120" s="319"/>
      <c r="PKX120" s="319"/>
      <c r="PLW120" s="319"/>
      <c r="PMV120" s="319"/>
      <c r="PNU120" s="319"/>
      <c r="POT120" s="319"/>
      <c r="PPS120" s="319"/>
      <c r="PQR120" s="319"/>
      <c r="PRQ120" s="319"/>
      <c r="PSP120" s="319"/>
      <c r="PTO120" s="319"/>
      <c r="PUN120" s="319"/>
      <c r="PVM120" s="319"/>
      <c r="PWL120" s="319"/>
      <c r="PXK120" s="319"/>
      <c r="PYJ120" s="319"/>
      <c r="PZI120" s="319"/>
      <c r="QAH120" s="319"/>
      <c r="QBG120" s="319"/>
      <c r="QCF120" s="319"/>
      <c r="QDE120" s="319"/>
      <c r="QED120" s="319"/>
      <c r="QFC120" s="319"/>
      <c r="QGB120" s="319"/>
      <c r="QHA120" s="319"/>
      <c r="QHZ120" s="319"/>
      <c r="QIY120" s="319"/>
      <c r="QJX120" s="319"/>
      <c r="QKW120" s="319"/>
      <c r="QLV120" s="319"/>
      <c r="QMU120" s="319"/>
      <c r="QNT120" s="319"/>
      <c r="QOS120" s="319"/>
      <c r="QPR120" s="319"/>
      <c r="QQQ120" s="319"/>
      <c r="QRP120" s="319"/>
      <c r="QSO120" s="319"/>
      <c r="QTN120" s="319"/>
      <c r="QUM120" s="319"/>
      <c r="QVL120" s="319"/>
      <c r="QWK120" s="319"/>
      <c r="QXJ120" s="319"/>
      <c r="QYI120" s="319"/>
      <c r="QZH120" s="319"/>
      <c r="RAG120" s="319"/>
      <c r="RBF120" s="319"/>
      <c r="RCE120" s="319"/>
      <c r="RDD120" s="319"/>
      <c r="REC120" s="319"/>
      <c r="RFB120" s="319"/>
      <c r="RGA120" s="319"/>
      <c r="RGZ120" s="319"/>
      <c r="RHY120" s="319"/>
      <c r="RIX120" s="319"/>
      <c r="RJW120" s="319"/>
      <c r="RKV120" s="319"/>
      <c r="RLU120" s="319"/>
      <c r="RMT120" s="319"/>
      <c r="RNS120" s="319"/>
      <c r="ROR120" s="319"/>
      <c r="RPQ120" s="319"/>
      <c r="RQP120" s="319"/>
      <c r="RRO120" s="319"/>
      <c r="RSN120" s="319"/>
      <c r="RTM120" s="319"/>
      <c r="RUL120" s="319"/>
      <c r="RVK120" s="319"/>
      <c r="RWJ120" s="319"/>
      <c r="RXI120" s="319"/>
      <c r="RYH120" s="319"/>
      <c r="RZG120" s="319"/>
      <c r="SAF120" s="319"/>
      <c r="SBE120" s="319"/>
      <c r="SCD120" s="319"/>
      <c r="SDC120" s="319"/>
      <c r="SEB120" s="319"/>
      <c r="SFA120" s="319"/>
      <c r="SFZ120" s="319"/>
      <c r="SGY120" s="319"/>
      <c r="SHX120" s="319"/>
      <c r="SIW120" s="319"/>
      <c r="SJV120" s="319"/>
      <c r="SKU120" s="319"/>
      <c r="SLT120" s="319"/>
      <c r="SMS120" s="319"/>
      <c r="SNR120" s="319"/>
      <c r="SOQ120" s="319"/>
      <c r="SPP120" s="319"/>
      <c r="SQO120" s="319"/>
      <c r="SRN120" s="319"/>
      <c r="SSM120" s="319"/>
      <c r="STL120" s="319"/>
      <c r="SUK120" s="319"/>
      <c r="SVJ120" s="319"/>
      <c r="SWI120" s="319"/>
      <c r="SXH120" s="319"/>
      <c r="SYG120" s="319"/>
      <c r="SZF120" s="319"/>
      <c r="TAE120" s="319"/>
      <c r="TBD120" s="319"/>
      <c r="TCC120" s="319"/>
      <c r="TDB120" s="319"/>
      <c r="TEA120" s="319"/>
      <c r="TEZ120" s="319"/>
      <c r="TFY120" s="319"/>
      <c r="TGX120" s="319"/>
      <c r="THW120" s="319"/>
      <c r="TIV120" s="319"/>
      <c r="TJU120" s="319"/>
      <c r="TKT120" s="319"/>
      <c r="TLS120" s="319"/>
      <c r="TMR120" s="319"/>
      <c r="TNQ120" s="319"/>
      <c r="TOP120" s="319"/>
      <c r="TPO120" s="319"/>
      <c r="TQN120" s="319"/>
      <c r="TRM120" s="319"/>
      <c r="TSL120" s="319"/>
      <c r="TTK120" s="319"/>
      <c r="TUJ120" s="319"/>
      <c r="TVI120" s="319"/>
      <c r="TWH120" s="319"/>
      <c r="TXG120" s="319"/>
      <c r="TYF120" s="319"/>
      <c r="TZE120" s="319"/>
      <c r="UAD120" s="319"/>
      <c r="UBC120" s="319"/>
      <c r="UCB120" s="319"/>
      <c r="UDA120" s="319"/>
      <c r="UDZ120" s="319"/>
      <c r="UEY120" s="319"/>
      <c r="UFX120" s="319"/>
      <c r="UGW120" s="319"/>
      <c r="UHV120" s="319"/>
      <c r="UIU120" s="319"/>
      <c r="UJT120" s="319"/>
      <c r="UKS120" s="319"/>
      <c r="ULR120" s="319"/>
      <c r="UMQ120" s="319"/>
      <c r="UNP120" s="319"/>
      <c r="UOO120" s="319"/>
      <c r="UPN120" s="319"/>
      <c r="UQM120" s="319"/>
      <c r="URL120" s="319"/>
      <c r="USK120" s="319"/>
      <c r="UTJ120" s="319"/>
      <c r="UUI120" s="319"/>
      <c r="UVH120" s="319"/>
      <c r="UWG120" s="319"/>
      <c r="UXF120" s="319"/>
      <c r="UYE120" s="319"/>
      <c r="UZD120" s="319"/>
      <c r="VAC120" s="319"/>
      <c r="VBB120" s="319"/>
      <c r="VCA120" s="319"/>
      <c r="VCZ120" s="319"/>
      <c r="VDY120" s="319"/>
      <c r="VEX120" s="319"/>
      <c r="VFW120" s="319"/>
      <c r="VGV120" s="319"/>
      <c r="VHU120" s="319"/>
      <c r="VIT120" s="319"/>
      <c r="VJS120" s="319"/>
      <c r="VKR120" s="319"/>
      <c r="VLQ120" s="319"/>
      <c r="VMP120" s="319"/>
      <c r="VNO120" s="319"/>
      <c r="VON120" s="319"/>
      <c r="VPM120" s="319"/>
      <c r="VQL120" s="319"/>
      <c r="VRK120" s="319"/>
      <c r="VSJ120" s="319"/>
      <c r="VTI120" s="319"/>
      <c r="VUH120" s="319"/>
      <c r="VVG120" s="319"/>
      <c r="VWF120" s="319"/>
      <c r="VXE120" s="319"/>
      <c r="VYD120" s="319"/>
      <c r="VZC120" s="319"/>
      <c r="WAB120" s="319"/>
      <c r="WBA120" s="319"/>
      <c r="WBZ120" s="319"/>
      <c r="WCY120" s="319"/>
      <c r="WDX120" s="319"/>
      <c r="WEW120" s="319"/>
      <c r="WFV120" s="319"/>
      <c r="WGU120" s="319"/>
      <c r="WHT120" s="319"/>
      <c r="WIS120" s="319"/>
      <c r="WJR120" s="319"/>
      <c r="WKQ120" s="319"/>
      <c r="WLP120" s="319"/>
      <c r="WMO120" s="319"/>
      <c r="WNN120" s="319"/>
      <c r="WOM120" s="319"/>
      <c r="WPL120" s="319"/>
      <c r="WQK120" s="319"/>
      <c r="WRJ120" s="319"/>
      <c r="WSI120" s="319"/>
      <c r="WTH120" s="319"/>
      <c r="WUG120" s="319"/>
      <c r="WVF120" s="319"/>
      <c r="WWE120" s="319"/>
      <c r="WXD120" s="319"/>
      <c r="WYC120" s="319"/>
      <c r="WZB120" s="319"/>
      <c r="XAA120" s="319"/>
      <c r="XAZ120" s="319"/>
      <c r="XBY120" s="319"/>
      <c r="XCX120" s="319"/>
      <c r="XDW120" s="319"/>
      <c r="XEV120" s="319"/>
    </row>
    <row r="121" spans="1:1001 1026:2026 2051:3051 3076:4076 4101:5101 5126:6126 6151:7151 7176:8176 8201:9201 9226:10226 10251:11251 11276:12276 12301:13301 13326:14326 14351:15351 15376:16376" s="22" customFormat="1" ht="36" customHeight="1" x14ac:dyDescent="0.2">
      <c r="A121" s="329" t="s">
        <v>28</v>
      </c>
      <c r="B121" s="21" t="s">
        <v>181</v>
      </c>
      <c r="C121" s="21"/>
      <c r="D121" s="21"/>
      <c r="E121" s="21"/>
      <c r="F121" s="21"/>
      <c r="G121" s="21"/>
      <c r="H121" s="21"/>
      <c r="I121" s="21"/>
      <c r="J121" s="21"/>
      <c r="K121" s="21"/>
      <c r="L121" s="21"/>
      <c r="M121" s="21"/>
      <c r="N121" s="21"/>
      <c r="O121" s="21"/>
      <c r="P121" s="21"/>
      <c r="Q121" s="21"/>
      <c r="R121" s="21"/>
      <c r="S121" s="21"/>
      <c r="T121" s="21"/>
      <c r="U121" s="21"/>
      <c r="V121" s="21"/>
      <c r="W121" s="21"/>
      <c r="X121" s="21"/>
    </row>
    <row r="122" spans="1:1001 1026:2026 2051:3051 3076:4076 4101:5101 5126:6126 6151:7151 7176:8176 8201:9201 9226:10226 10251:11251 11276:12276 12301:13301 13326:14326 14351:15351 15376:16376" x14ac:dyDescent="0.2">
      <c r="A122" s="21"/>
      <c r="B122" s="21" t="s">
        <v>193</v>
      </c>
      <c r="C122" s="21"/>
      <c r="D122" s="21"/>
      <c r="E122" s="21"/>
      <c r="F122" s="21"/>
      <c r="G122" s="21"/>
      <c r="H122" s="21"/>
      <c r="I122" s="21"/>
      <c r="J122" s="21"/>
      <c r="K122" s="21"/>
      <c r="L122" s="21"/>
      <c r="M122" s="21"/>
      <c r="N122" s="21"/>
      <c r="O122" s="21"/>
      <c r="P122" s="21"/>
      <c r="Q122" s="21"/>
      <c r="R122" s="21"/>
      <c r="S122" s="21"/>
      <c r="T122" s="21"/>
      <c r="U122" s="21"/>
      <c r="V122" s="21"/>
      <c r="W122" s="21"/>
      <c r="X122" s="24"/>
      <c r="Y122" s="233"/>
    </row>
    <row r="123" spans="1:1001 1026:2026 2051:3051 3076:4076 4101:5101 5126:6126 6151:7151 7176:8176 8201:9201 9226:10226 10251:11251 11276:12276 12301:13301 13326:14326 14351:15351 15376:16376" x14ac:dyDescent="0.2">
      <c r="A123" s="21"/>
      <c r="B123" s="21" t="s">
        <v>115</v>
      </c>
      <c r="C123" s="21"/>
      <c r="D123" s="21"/>
      <c r="E123" s="21"/>
      <c r="F123" s="21"/>
      <c r="G123" s="21"/>
      <c r="H123" s="21"/>
      <c r="I123" s="21"/>
      <c r="J123" s="21"/>
      <c r="K123" s="21"/>
      <c r="L123" s="21"/>
      <c r="M123" s="21"/>
      <c r="N123" s="21"/>
      <c r="O123" s="21"/>
      <c r="P123" s="21"/>
      <c r="Q123" s="21"/>
      <c r="R123" s="21"/>
      <c r="S123" s="21"/>
      <c r="T123" s="21"/>
      <c r="U123" s="21"/>
      <c r="V123" s="21"/>
      <c r="W123" s="21"/>
      <c r="X123" s="24"/>
    </row>
    <row r="124" spans="1:1001 1026:2026 2051:3051 3076:4076 4101:5101 5126:6126 6151:7151 7176:8176 8201:9201 9226:10226 10251:11251 11276:12276 12301:13301 13326:14326 14351:15351 15376:16376"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4"/>
    </row>
    <row r="125" spans="1:1001 1026:2026 2051:3051 3076:4076 4101:5101 5126:6126 6151:7151 7176:8176 8201:9201 9226:10226 10251:11251 11276:12276 12301:13301 13326:14326 14351:15351 15376:16376" x14ac:dyDescent="0.2">
      <c r="A125" s="33"/>
      <c r="B125" s="26"/>
      <c r="C125" s="26"/>
      <c r="D125" s="26"/>
      <c r="E125" s="26"/>
      <c r="F125" s="26"/>
      <c r="G125" s="26"/>
      <c r="H125" s="26"/>
    </row>
    <row r="126" spans="1:1001 1026:2026 2051:3051 3076:4076 4101:5101 5126:6126 6151:7151 7176:8176 8201:9201 9226:10226 10251:11251 11276:12276 12301:13301 13326:14326 14351:15351 15376:16376" x14ac:dyDescent="0.2">
      <c r="A126" s="15"/>
      <c r="B126" s="32" t="s">
        <v>27</v>
      </c>
      <c r="C126" s="32"/>
      <c r="D126" s="32"/>
      <c r="E126" s="32"/>
      <c r="F126" s="32"/>
      <c r="G126" s="32"/>
      <c r="H126" s="32"/>
      <c r="I126" s="32"/>
      <c r="J126" s="32"/>
      <c r="K126" s="5"/>
      <c r="L126" s="5"/>
      <c r="M126" s="5"/>
      <c r="N126" s="32" t="s">
        <v>26</v>
      </c>
      <c r="O126" s="32"/>
      <c r="P126" s="32"/>
      <c r="Q126" s="32"/>
      <c r="R126" s="32"/>
      <c r="S126" s="32"/>
      <c r="T126" s="32"/>
      <c r="U126" s="32"/>
      <c r="V126" s="32"/>
      <c r="W126" s="5"/>
      <c r="X126" s="5"/>
    </row>
    <row r="127" spans="1:1001 1026:2026 2051:3051 3076:4076 4101:5101 5126:6126 6151:7151 7176:8176 8201:9201 9226:10226 10251:11251 11276:12276 12301:13301 13326:14326 14351:15351 15376:16376" ht="75" customHeight="1" x14ac:dyDescent="0.2">
      <c r="A127" s="12"/>
      <c r="B127" s="453"/>
      <c r="C127" s="453"/>
      <c r="D127" s="453"/>
      <c r="E127" s="453"/>
      <c r="F127" s="453"/>
      <c r="G127" s="453"/>
      <c r="H127" s="453"/>
      <c r="I127" s="453"/>
      <c r="J127" s="453"/>
      <c r="K127" s="13"/>
      <c r="M127" s="12"/>
      <c r="N127" s="453"/>
      <c r="O127" s="453"/>
      <c r="P127" s="453"/>
      <c r="Q127" s="453"/>
      <c r="R127" s="453"/>
      <c r="S127" s="453"/>
      <c r="T127" s="453"/>
      <c r="U127" s="453"/>
      <c r="V127" s="453"/>
      <c r="W127" s="13"/>
    </row>
    <row r="128" spans="1:1001 1026:2026 2051:3051 3076:4076 4101:5101 5126:6126 6151:7151 7176:8176 8201:9201 9226:10226 10251:11251 11276:12276 12301:13301 13326:14326 14351:15351 15376:16376" x14ac:dyDescent="0.2">
      <c r="B128" s="31"/>
      <c r="C128" s="31"/>
      <c r="D128" s="31"/>
      <c r="E128" s="31"/>
      <c r="F128" s="239"/>
      <c r="G128" s="239"/>
      <c r="H128" s="239"/>
      <c r="I128" s="240"/>
      <c r="J128" s="239"/>
      <c r="K128" s="30"/>
      <c r="L128" s="29"/>
      <c r="M128" s="29"/>
      <c r="N128" s="29"/>
      <c r="O128" s="29"/>
      <c r="P128" s="29"/>
      <c r="Q128" s="28"/>
      <c r="R128" s="30"/>
      <c r="S128" s="29"/>
      <c r="T128" s="29"/>
      <c r="U128" s="29"/>
      <c r="V128" s="29"/>
      <c r="W128" s="29"/>
      <c r="X128" s="28"/>
    </row>
    <row r="129" spans="2:22" x14ac:dyDescent="0.2">
      <c r="B129" s="10" t="s">
        <v>149</v>
      </c>
      <c r="E129" s="225"/>
      <c r="F129" s="355"/>
      <c r="G129" s="355"/>
      <c r="H129" s="355"/>
      <c r="I129" s="355"/>
      <c r="J129" s="355"/>
      <c r="K129" s="13"/>
      <c r="N129" s="241"/>
      <c r="O129" s="241"/>
      <c r="P129" s="241"/>
      <c r="Q129" s="241"/>
      <c r="R129" s="241"/>
      <c r="S129" s="241"/>
      <c r="T129" s="241"/>
      <c r="U129" s="241"/>
      <c r="V129" s="241"/>
    </row>
    <row r="130" spans="2:22" x14ac:dyDescent="0.2">
      <c r="F130" s="233"/>
      <c r="G130" s="233"/>
      <c r="H130" s="233"/>
      <c r="I130" s="233"/>
      <c r="J130" s="233"/>
      <c r="N130" s="233"/>
      <c r="O130" s="233"/>
      <c r="P130" s="233"/>
      <c r="Q130" s="233"/>
      <c r="R130" s="233"/>
      <c r="S130" s="233"/>
      <c r="T130" s="233"/>
      <c r="U130" s="233"/>
      <c r="V130" s="233"/>
    </row>
    <row r="131" spans="2:22" x14ac:dyDescent="0.2"/>
    <row r="132" spans="2:22" x14ac:dyDescent="0.2"/>
    <row r="133" spans="2:22" x14ac:dyDescent="0.2"/>
    <row r="134" spans="2:22" x14ac:dyDescent="0.2"/>
    <row r="135" spans="2:22" x14ac:dyDescent="0.2"/>
    <row r="136" spans="2:22" x14ac:dyDescent="0.2"/>
    <row r="137" spans="2:22" x14ac:dyDescent="0.2"/>
    <row r="138" spans="2:22" x14ac:dyDescent="0.2"/>
    <row r="139" spans="2:22" x14ac:dyDescent="0.2"/>
    <row r="140" spans="2:22" x14ac:dyDescent="0.2"/>
    <row r="141" spans="2:22" x14ac:dyDescent="0.2"/>
    <row r="142" spans="2:22" x14ac:dyDescent="0.2"/>
    <row r="143" spans="2:22" x14ac:dyDescent="0.2"/>
    <row r="144" spans="2:22"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sheetData>
  <sheetProtection algorithmName="SHA-512" hashValue="E93CQV1SXOXOy0o3WSYfnOgshZMQN0ILsCWBvLbuxUESOfmzx/3n0uCPfwA6AfO8tT2wCtrZMjV4xGc2mEax8w==" saltValue="Li4mDsmj1WTPThGJto60Vw==" spinCount="100000" sheet="1" objects="1" scenarios="1"/>
  <mergeCells count="217">
    <mergeCell ref="N116:V116"/>
    <mergeCell ref="B6:P6"/>
    <mergeCell ref="B7:J7"/>
    <mergeCell ref="H91:J91"/>
    <mergeCell ref="B70:F70"/>
    <mergeCell ref="K70:O70"/>
    <mergeCell ref="N88:Q88"/>
    <mergeCell ref="N89:Q89"/>
    <mergeCell ref="N90:Q90"/>
    <mergeCell ref="N91:Q91"/>
    <mergeCell ref="B66:F66"/>
    <mergeCell ref="B36:J36"/>
    <mergeCell ref="H87:J87"/>
    <mergeCell ref="N83:Q83"/>
    <mergeCell ref="N7:Q7"/>
    <mergeCell ref="K7:M7"/>
    <mergeCell ref="K8:Q8"/>
    <mergeCell ref="K24:Q24"/>
    <mergeCell ref="K9:Q9"/>
    <mergeCell ref="K21:O21"/>
    <mergeCell ref="B23:P23"/>
    <mergeCell ref="H88:J88"/>
    <mergeCell ref="B10:J10"/>
    <mergeCell ref="B8:J8"/>
    <mergeCell ref="T7:W7"/>
    <mergeCell ref="T8:W8"/>
    <mergeCell ref="S31:W31"/>
    <mergeCell ref="R84:V84"/>
    <mergeCell ref="R85:V85"/>
    <mergeCell ref="R86:V86"/>
    <mergeCell ref="S20:W20"/>
    <mergeCell ref="K25:Q25"/>
    <mergeCell ref="B26:I27"/>
    <mergeCell ref="K26:Q26"/>
    <mergeCell ref="B24:J24"/>
    <mergeCell ref="B25:J25"/>
    <mergeCell ref="B35:J35"/>
    <mergeCell ref="B29:G30"/>
    <mergeCell ref="B32:F32"/>
    <mergeCell ref="S35:W35"/>
    <mergeCell ref="C52:G52"/>
    <mergeCell ref="S52:W52"/>
    <mergeCell ref="C53:G53"/>
    <mergeCell ref="C54:G54"/>
    <mergeCell ref="S55:W55"/>
    <mergeCell ref="K10:M10"/>
    <mergeCell ref="K67:O67"/>
    <mergeCell ref="O40:V41"/>
    <mergeCell ref="B127:J127"/>
    <mergeCell ref="B78:J78"/>
    <mergeCell ref="E83:G83"/>
    <mergeCell ref="H83:J83"/>
    <mergeCell ref="K66:O66"/>
    <mergeCell ref="N127:V127"/>
    <mergeCell ref="S67:W67"/>
    <mergeCell ref="S70:W70"/>
    <mergeCell ref="B82:D82"/>
    <mergeCell ref="B67:F67"/>
    <mergeCell ref="R87:V87"/>
    <mergeCell ref="R88:V88"/>
    <mergeCell ref="S66:W66"/>
    <mergeCell ref="R92:V92"/>
    <mergeCell ref="R93:V93"/>
    <mergeCell ref="B113:E113"/>
    <mergeCell ref="F114:J114"/>
    <mergeCell ref="F112:J112"/>
    <mergeCell ref="R110:V110"/>
    <mergeCell ref="N109:Q109"/>
    <mergeCell ref="N87:Q87"/>
    <mergeCell ref="E88:G88"/>
    <mergeCell ref="E86:G86"/>
    <mergeCell ref="B116:J116"/>
    <mergeCell ref="R108:V108"/>
    <mergeCell ref="AR44:AX44"/>
    <mergeCell ref="AB43:AX43"/>
    <mergeCell ref="AJ44:AP44"/>
    <mergeCell ref="AB44:AH44"/>
    <mergeCell ref="B43:X43"/>
    <mergeCell ref="B44:H44"/>
    <mergeCell ref="N84:Q84"/>
    <mergeCell ref="N85:Q85"/>
    <mergeCell ref="N86:Q86"/>
    <mergeCell ref="E82:G82"/>
    <mergeCell ref="H82:J82"/>
    <mergeCell ref="E85:G85"/>
    <mergeCell ref="H86:J86"/>
    <mergeCell ref="K49:P49"/>
    <mergeCell ref="S49:X49"/>
    <mergeCell ref="R44:X44"/>
    <mergeCell ref="J44:P44"/>
    <mergeCell ref="N78:V78"/>
    <mergeCell ref="H84:J84"/>
    <mergeCell ref="H85:J85"/>
    <mergeCell ref="B79:J79"/>
    <mergeCell ref="C57:G57"/>
    <mergeCell ref="S57:W57"/>
    <mergeCell ref="R107:V107"/>
    <mergeCell ref="N106:Q106"/>
    <mergeCell ref="N114:Q114"/>
    <mergeCell ref="R112:V112"/>
    <mergeCell ref="N107:Q107"/>
    <mergeCell ref="B114:E114"/>
    <mergeCell ref="B109:E109"/>
    <mergeCell ref="B110:E110"/>
    <mergeCell ref="B111:E111"/>
    <mergeCell ref="B108:E108"/>
    <mergeCell ref="B112:E112"/>
    <mergeCell ref="R111:V111"/>
    <mergeCell ref="R113:V113"/>
    <mergeCell ref="R109:V109"/>
    <mergeCell ref="N113:Q113"/>
    <mergeCell ref="N111:Q111"/>
    <mergeCell ref="N112:Q112"/>
    <mergeCell ref="F109:J109"/>
    <mergeCell ref="F111:J111"/>
    <mergeCell ref="F108:J108"/>
    <mergeCell ref="F113:J113"/>
    <mergeCell ref="N110:Q110"/>
    <mergeCell ref="F110:J110"/>
    <mergeCell ref="N108:Q108"/>
    <mergeCell ref="B107:E107"/>
    <mergeCell ref="F105:J105"/>
    <mergeCell ref="H92:J92"/>
    <mergeCell ref="E90:G90"/>
    <mergeCell ref="H90:J90"/>
    <mergeCell ref="E87:G87"/>
    <mergeCell ref="B98:J98"/>
    <mergeCell ref="H93:J93"/>
    <mergeCell ref="H94:J94"/>
    <mergeCell ref="B88:D88"/>
    <mergeCell ref="F100:J100"/>
    <mergeCell ref="F101:J101"/>
    <mergeCell ref="B87:D87"/>
    <mergeCell ref="N100:Q100"/>
    <mergeCell ref="N101:Q101"/>
    <mergeCell ref="B91:D91"/>
    <mergeCell ref="B105:E105"/>
    <mergeCell ref="B106:E106"/>
    <mergeCell ref="R105:V105"/>
    <mergeCell ref="N98:V98"/>
    <mergeCell ref="N94:Q94"/>
    <mergeCell ref="R94:V94"/>
    <mergeCell ref="R91:V91"/>
    <mergeCell ref="R101:V101"/>
    <mergeCell ref="F99:J99"/>
    <mergeCell ref="B86:D86"/>
    <mergeCell ref="E84:G84"/>
    <mergeCell ref="S36:W36"/>
    <mergeCell ref="E91:G91"/>
    <mergeCell ref="B92:D92"/>
    <mergeCell ref="B93:D93"/>
    <mergeCell ref="E93:G93"/>
    <mergeCell ref="B94:D94"/>
    <mergeCell ref="E94:G94"/>
    <mergeCell ref="E92:G92"/>
    <mergeCell ref="N93:Q93"/>
    <mergeCell ref="N92:Q92"/>
    <mergeCell ref="B84:D84"/>
    <mergeCell ref="S53:W53"/>
    <mergeCell ref="S54:W54"/>
    <mergeCell ref="R83:V83"/>
    <mergeCell ref="R89:V89"/>
    <mergeCell ref="R90:V90"/>
    <mergeCell ref="C58:G58"/>
    <mergeCell ref="S58:W58"/>
    <mergeCell ref="C59:G59"/>
    <mergeCell ref="S59:W59"/>
    <mergeCell ref="S60:W60"/>
    <mergeCell ref="C62:W62"/>
    <mergeCell ref="B9:J9"/>
    <mergeCell ref="K16:Q16"/>
    <mergeCell ref="K12:Q12"/>
    <mergeCell ref="K17:Q17"/>
    <mergeCell ref="K20:O20"/>
    <mergeCell ref="K31:O31"/>
    <mergeCell ref="E89:G89"/>
    <mergeCell ref="H89:J89"/>
    <mergeCell ref="B90:D90"/>
    <mergeCell ref="B89:D89"/>
    <mergeCell ref="B20:F20"/>
    <mergeCell ref="B21:F21"/>
    <mergeCell ref="B31:F31"/>
    <mergeCell ref="B38:J38"/>
    <mergeCell ref="B34:J34"/>
    <mergeCell ref="K35:O35"/>
    <mergeCell ref="K36:O36"/>
    <mergeCell ref="N79:V79"/>
    <mergeCell ref="S38:W38"/>
    <mergeCell ref="K38:O38"/>
    <mergeCell ref="B83:D83"/>
    <mergeCell ref="B85:D85"/>
    <mergeCell ref="K41:N41"/>
    <mergeCell ref="S39:X39"/>
    <mergeCell ref="F129:J129"/>
    <mergeCell ref="B100:E100"/>
    <mergeCell ref="B101:E101"/>
    <mergeCell ref="B99:E99"/>
    <mergeCell ref="N102:Q102"/>
    <mergeCell ref="R102:V102"/>
    <mergeCell ref="N103:Q103"/>
    <mergeCell ref="R103:V103"/>
    <mergeCell ref="N104:Q104"/>
    <mergeCell ref="R104:V104"/>
    <mergeCell ref="B104:E104"/>
    <mergeCell ref="F104:J104"/>
    <mergeCell ref="B102:E102"/>
    <mergeCell ref="F107:J107"/>
    <mergeCell ref="N105:Q105"/>
    <mergeCell ref="F106:J106"/>
    <mergeCell ref="B103:E103"/>
    <mergeCell ref="F102:J102"/>
    <mergeCell ref="F103:J103"/>
    <mergeCell ref="R106:V106"/>
    <mergeCell ref="R114:V114"/>
    <mergeCell ref="R100:V100"/>
    <mergeCell ref="N99:Q99"/>
    <mergeCell ref="R99:V99"/>
  </mergeCells>
  <conditionalFormatting sqref="B69:S69 U69:Y69 B70:X71">
    <cfRule type="expression" dxfId="13" priority="15">
      <formula>$B$66&lt;=0</formula>
    </cfRule>
  </conditionalFormatting>
  <conditionalFormatting sqref="B29:W32">
    <cfRule type="expression" dxfId="12" priority="23">
      <formula>$K$26="Nee"</formula>
    </cfRule>
  </conditionalFormatting>
  <conditionalFormatting sqref="C46:G46">
    <cfRule type="expression" dxfId="11" priority="10">
      <formula>#REF!="VO"</formula>
    </cfRule>
    <cfRule type="expression" dxfId="10" priority="11">
      <formula>#REF!="VO"</formula>
    </cfRule>
  </conditionalFormatting>
  <conditionalFormatting sqref="H46:I46 X46">
    <cfRule type="expression" dxfId="9" priority="22">
      <formula>#REF!="VO"</formula>
    </cfRule>
  </conditionalFormatting>
  <conditionalFormatting sqref="K17:Q17">
    <cfRule type="expression" dxfId="8" priority="12">
      <formula>$K$16="Nee"</formula>
    </cfRule>
  </conditionalFormatting>
  <conditionalFormatting sqref="K46:Q46">
    <cfRule type="expression" dxfId="7" priority="6">
      <formula>#REF!="VO"</formula>
    </cfRule>
  </conditionalFormatting>
  <conditionalFormatting sqref="S46:W46">
    <cfRule type="expression" dxfId="6" priority="3">
      <formula>#REF!="VO"</formula>
    </cfRule>
  </conditionalFormatting>
  <dataValidations count="4">
    <dataValidation type="decimal" allowBlank="1" showInputMessage="1" showErrorMessage="1" error="Vul een decimaal getal in" sqref="C46:G46 S46:W46 K46:O46" xr:uid="{00000000-0002-0000-0100-000000000000}">
      <formula1>0</formula1>
      <formula2>10</formula2>
    </dataValidation>
    <dataValidation type="decimal" operator="greaterThanOrEqual" allowBlank="1" showInputMessage="1" showErrorMessage="1" sqref="K17:Q17" xr:uid="{00000000-0002-0000-0100-000001000000}">
      <formula1>0</formula1>
    </dataValidation>
    <dataValidation type="list" allowBlank="1" showInputMessage="1" showErrorMessage="1" error="Graag alleen Ja of Nee invullen." sqref="K26:Q26 K16:Q16" xr:uid="{00000000-0002-0000-0100-000002000000}">
      <formula1>"Ja,Nee"</formula1>
    </dataValidation>
    <dataValidation type="date" allowBlank="1" showInputMessage="1" showErrorMessage="1" error="Vul een datum in" sqref="B100:E114 N100:Q114" xr:uid="{00000000-0002-0000-0100-000003000000}">
      <formula1>1</formula1>
      <formula2>401768</formula2>
    </dataValidation>
  </dataValidations>
  <printOptions horizontalCentered="1"/>
  <pageMargins left="7.874015748031496E-2" right="7.874015748031496E-2" top="0.78740157480314965" bottom="0.27559055118110237" header="0.47244094488188981" footer="7.874015748031496E-2"/>
  <pageSetup paperSize="9" scale="70" orientation="portrait" r:id="rId1"/>
  <headerFooter alignWithMargins="0">
    <oddFooter xml:space="preserve">&amp;LPrintdatum: &amp;D&amp;CPagina &amp;P/&amp;N&amp;R&amp;8Versie 202011  </oddFooter>
  </headerFooter>
  <rowBreaks count="1" manualBreakCount="1">
    <brk id="74" max="24" man="1"/>
  </rowBreaks>
  <drawing r:id="rId2"/>
  <extLst>
    <ext xmlns:x14="http://schemas.microsoft.com/office/spreadsheetml/2009/9/main" uri="{CCE6A557-97BC-4b89-ADB6-D9C93CAAB3DF}">
      <x14:dataValidations xmlns:xm="http://schemas.microsoft.com/office/excel/2006/main" count="4">
        <x14:dataValidation type="date" allowBlank="1" showInputMessage="1" showErrorMessage="1" error="De verlofperiode moet tussen de geboortedatum en het bereiken van 8 jaar liggen._x000a_De verlofperiode moet in één schooljaar vallen. Vul voor het volgende schooljaar een vervolg-aanvraag in." xr:uid="{00000000-0002-0000-0100-000004000000}">
          <x14:formula1>
            <xm:f>Kalender!$AH$35</xm:f>
          </x14:formula1>
          <x14:formula2>
            <xm:f>Kalender!$AH$36</xm:f>
          </x14:formula2>
          <xm:sqref>K35:O35</xm:sqref>
        </x14:dataValidation>
        <x14:dataValidation type="date" allowBlank="1" showInputMessage="1" showErrorMessage="1" error="De verlofperiode moet tussen de geboortedatum en het bereiken van 4 jaar liggen._x000a_De verlofperiode moet in één schooljaar vallen. Vul voor het volgende schooljaar een vervolg-aanvraag in." xr:uid="{D20D48F0-99C4-4411-BD5C-78543481DEFF}">
          <x14:formula1>
            <xm:f>Kalender!$AH$35</xm:f>
          </x14:formula1>
          <x14:formula2>
            <xm:f>Kalender!$AH$36</xm:f>
          </x14:formula2>
          <xm:sqref>K36:O36</xm:sqref>
        </x14:dataValidation>
        <x14:dataValidation type="date" allowBlank="1" showInputMessage="1" showErrorMessage="1" error="De verlofperiode moet tussen de geboortedatum en het bereiken van 8 jaar liggen._x000a_De verlofperiode moet in één schooljaar vallen. Vul voor het volgende schooljaar een vervolg-aanvraag in." xr:uid="{2F081FB1-A3F8-4C9E-91C5-DFF6D9D2EA68}">
          <x14:formula1>
            <xm:f>Kalender!$AH$45</xm:f>
          </x14:formula1>
          <x14:formula2>
            <xm:f>Kalender!$AH$46</xm:f>
          </x14:formula2>
          <xm:sqref>S36:W36 S35:W35</xm:sqref>
        </x14:dataValidation>
        <x14:dataValidation type="list" allowBlank="1" showInputMessage="1" showErrorMessage="1" xr:uid="{908F265B-8884-4083-B2AA-ACF63DAD7A52}">
          <x14:formula1>
            <xm:f>Kalender!$Q$9:$Q$10</xm:f>
          </x14:formula1>
          <xm:sqref>K10:M10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86B2-A48A-4876-9319-E7568B37EBC8}">
  <dimension ref="A1:F26"/>
  <sheetViews>
    <sheetView workbookViewId="0">
      <selection activeCell="A4" sqref="A4"/>
    </sheetView>
  </sheetViews>
  <sheetFormatPr defaultRowHeight="14.25" x14ac:dyDescent="0.2"/>
  <cols>
    <col min="1" max="1" width="10.875" bestFit="1" customWidth="1"/>
    <col min="2" max="5" width="8.875" bestFit="1" customWidth="1"/>
    <col min="6" max="6" width="43.25" bestFit="1" customWidth="1"/>
  </cols>
  <sheetData>
    <row r="1" spans="1:6" x14ac:dyDescent="0.2">
      <c r="A1" s="307"/>
      <c r="B1" s="510" t="s">
        <v>206</v>
      </c>
      <c r="C1" s="510"/>
      <c r="D1" s="510"/>
      <c r="E1" s="510"/>
      <c r="F1" s="308" t="s">
        <v>207</v>
      </c>
    </row>
    <row r="2" spans="1:6" x14ac:dyDescent="0.2">
      <c r="A2" s="307"/>
      <c r="B2" s="511" t="s">
        <v>208</v>
      </c>
      <c r="C2" s="512"/>
      <c r="D2" s="512" t="s">
        <v>209</v>
      </c>
      <c r="E2" s="512"/>
      <c r="F2" s="308"/>
    </row>
    <row r="3" spans="1:6" x14ac:dyDescent="0.2">
      <c r="A3" s="309" t="s">
        <v>210</v>
      </c>
      <c r="B3" s="310" t="s">
        <v>107</v>
      </c>
      <c r="C3" s="310" t="s">
        <v>106</v>
      </c>
      <c r="D3" s="310" t="s">
        <v>107</v>
      </c>
      <c r="E3" s="310" t="s">
        <v>106</v>
      </c>
      <c r="F3" s="308"/>
    </row>
    <row r="4" spans="1:6" x14ac:dyDescent="0.2">
      <c r="A4" s="149" t="s">
        <v>235</v>
      </c>
      <c r="B4" s="159">
        <v>44765</v>
      </c>
      <c r="C4" s="159">
        <v>44808</v>
      </c>
      <c r="D4" s="159">
        <v>44751</v>
      </c>
      <c r="E4" s="159">
        <v>44794</v>
      </c>
      <c r="F4" s="308"/>
    </row>
    <row r="5" spans="1:6" x14ac:dyDescent="0.2">
      <c r="A5" s="149" t="s">
        <v>234</v>
      </c>
      <c r="B5" s="159">
        <v>44856</v>
      </c>
      <c r="C5" s="159">
        <v>44864</v>
      </c>
      <c r="D5" s="159">
        <v>44856</v>
      </c>
      <c r="E5" s="159">
        <v>44864</v>
      </c>
      <c r="F5" s="308"/>
    </row>
    <row r="6" spans="1:6" x14ac:dyDescent="0.2">
      <c r="A6" s="149" t="s">
        <v>233</v>
      </c>
      <c r="B6" s="159">
        <v>44919</v>
      </c>
      <c r="C6" s="159">
        <v>44934</v>
      </c>
      <c r="D6" s="159">
        <v>44919</v>
      </c>
      <c r="E6" s="159">
        <v>44934</v>
      </c>
      <c r="F6" s="308"/>
    </row>
    <row r="7" spans="1:6" x14ac:dyDescent="0.2">
      <c r="A7" s="149" t="s">
        <v>211</v>
      </c>
      <c r="B7" s="159">
        <v>44975</v>
      </c>
      <c r="C7" s="159">
        <v>44983</v>
      </c>
      <c r="D7" s="159">
        <v>44982</v>
      </c>
      <c r="E7" s="159">
        <v>44990</v>
      </c>
      <c r="F7" s="202" t="s">
        <v>212</v>
      </c>
    </row>
    <row r="8" spans="1:6" x14ac:dyDescent="0.2">
      <c r="A8" s="149" t="s">
        <v>213</v>
      </c>
      <c r="B8" s="159">
        <v>45045</v>
      </c>
      <c r="C8" s="159">
        <v>45053</v>
      </c>
      <c r="D8" s="159">
        <v>45045</v>
      </c>
      <c r="E8" s="159">
        <v>45053</v>
      </c>
      <c r="F8" s="202" t="s">
        <v>212</v>
      </c>
    </row>
    <row r="9" spans="1:6" x14ac:dyDescent="0.2">
      <c r="A9" s="149" t="s">
        <v>214</v>
      </c>
      <c r="B9" s="159">
        <v>45122</v>
      </c>
      <c r="C9" s="159">
        <v>45165</v>
      </c>
      <c r="D9" s="159">
        <v>45115</v>
      </c>
      <c r="E9" s="159">
        <v>45158</v>
      </c>
      <c r="F9" s="202" t="s">
        <v>212</v>
      </c>
    </row>
    <row r="10" spans="1:6" x14ac:dyDescent="0.2">
      <c r="A10" s="149" t="s">
        <v>215</v>
      </c>
      <c r="B10" s="159">
        <v>45213</v>
      </c>
      <c r="C10" s="159">
        <v>45221</v>
      </c>
      <c r="D10" s="159">
        <v>45213</v>
      </c>
      <c r="E10" s="159">
        <v>45221</v>
      </c>
      <c r="F10" s="202" t="s">
        <v>212</v>
      </c>
    </row>
    <row r="11" spans="1:6" x14ac:dyDescent="0.2">
      <c r="A11" s="149" t="s">
        <v>216</v>
      </c>
      <c r="B11" s="159">
        <v>45283</v>
      </c>
      <c r="C11" s="159">
        <v>45298</v>
      </c>
      <c r="D11" s="159">
        <v>45283</v>
      </c>
      <c r="E11" s="159">
        <v>45298</v>
      </c>
      <c r="F11" s="202" t="s">
        <v>212</v>
      </c>
    </row>
    <row r="12" spans="1:6" x14ac:dyDescent="0.2">
      <c r="A12" s="149" t="s">
        <v>217</v>
      </c>
      <c r="B12" s="159">
        <v>45332</v>
      </c>
      <c r="C12" s="159">
        <v>45340</v>
      </c>
      <c r="D12" s="159">
        <v>45339</v>
      </c>
      <c r="E12" s="159">
        <v>45347</v>
      </c>
      <c r="F12" s="202" t="s">
        <v>212</v>
      </c>
    </row>
    <row r="13" spans="1:6" x14ac:dyDescent="0.2">
      <c r="A13" s="149" t="s">
        <v>218</v>
      </c>
      <c r="B13" s="159">
        <v>45409</v>
      </c>
      <c r="C13" s="159">
        <v>45417</v>
      </c>
      <c r="D13" s="159">
        <v>45409</v>
      </c>
      <c r="E13" s="159">
        <v>45417</v>
      </c>
      <c r="F13" s="202" t="s">
        <v>212</v>
      </c>
    </row>
    <row r="14" spans="1:6" x14ac:dyDescent="0.2">
      <c r="A14" s="149" t="s">
        <v>219</v>
      </c>
      <c r="B14" s="159">
        <v>45479</v>
      </c>
      <c r="C14" s="159">
        <v>45522</v>
      </c>
      <c r="D14" s="159">
        <v>45486</v>
      </c>
      <c r="E14" s="159">
        <v>45529</v>
      </c>
      <c r="F14" s="202" t="s">
        <v>212</v>
      </c>
    </row>
    <row r="15" spans="1:6" x14ac:dyDescent="0.2">
      <c r="A15" s="149" t="s">
        <v>220</v>
      </c>
      <c r="B15" s="159">
        <v>45584</v>
      </c>
      <c r="C15" s="159">
        <v>45592</v>
      </c>
      <c r="D15" s="159">
        <v>45591</v>
      </c>
      <c r="E15" s="159">
        <v>45599</v>
      </c>
      <c r="F15" s="202" t="s">
        <v>212</v>
      </c>
    </row>
    <row r="16" spans="1:6" x14ac:dyDescent="0.2">
      <c r="A16" s="149" t="s">
        <v>221</v>
      </c>
      <c r="B16" s="159">
        <v>45647</v>
      </c>
      <c r="C16" s="159">
        <v>45662</v>
      </c>
      <c r="D16" s="159">
        <v>45647</v>
      </c>
      <c r="E16" s="159">
        <v>45662</v>
      </c>
      <c r="F16" s="202" t="s">
        <v>212</v>
      </c>
    </row>
    <row r="17" spans="1:6" x14ac:dyDescent="0.2">
      <c r="A17" s="149" t="s">
        <v>222</v>
      </c>
      <c r="B17" s="311">
        <v>45717</v>
      </c>
      <c r="C17" s="311">
        <v>45725</v>
      </c>
      <c r="D17" s="159">
        <v>45710</v>
      </c>
      <c r="E17" s="159">
        <v>45718</v>
      </c>
      <c r="F17" s="202" t="s">
        <v>212</v>
      </c>
    </row>
    <row r="18" spans="1:6" x14ac:dyDescent="0.2">
      <c r="A18" s="149" t="s">
        <v>223</v>
      </c>
      <c r="B18" s="159">
        <v>45773</v>
      </c>
      <c r="C18" s="159">
        <v>45781</v>
      </c>
      <c r="D18" s="159">
        <v>45773</v>
      </c>
      <c r="E18" s="159">
        <v>45781</v>
      </c>
      <c r="F18" s="202" t="s">
        <v>212</v>
      </c>
    </row>
    <row r="19" spans="1:6" x14ac:dyDescent="0.2">
      <c r="A19" s="149" t="s">
        <v>224</v>
      </c>
      <c r="B19" s="159">
        <v>45843</v>
      </c>
      <c r="C19" s="159">
        <v>45886</v>
      </c>
      <c r="D19" s="159">
        <v>45857</v>
      </c>
      <c r="E19" s="159">
        <v>45900</v>
      </c>
      <c r="F19" s="202" t="s">
        <v>212</v>
      </c>
    </row>
    <row r="20" spans="1:6" x14ac:dyDescent="0.2">
      <c r="A20" s="149" t="s">
        <v>225</v>
      </c>
      <c r="B20" s="159">
        <v>45941</v>
      </c>
      <c r="C20" s="159">
        <v>45949</v>
      </c>
      <c r="D20" s="159">
        <v>45948</v>
      </c>
      <c r="E20" s="159">
        <v>45956</v>
      </c>
      <c r="F20" s="202" t="s">
        <v>212</v>
      </c>
    </row>
    <row r="21" spans="1:6" x14ac:dyDescent="0.2">
      <c r="A21" s="149" t="s">
        <v>226</v>
      </c>
      <c r="B21" s="159">
        <v>46011</v>
      </c>
      <c r="C21" s="159">
        <v>46026</v>
      </c>
      <c r="D21" s="159">
        <v>46011</v>
      </c>
      <c r="E21" s="159">
        <v>46026</v>
      </c>
      <c r="F21" s="202" t="s">
        <v>212</v>
      </c>
    </row>
    <row r="22" spans="1:6" x14ac:dyDescent="0.2">
      <c r="A22" s="149" t="s">
        <v>227</v>
      </c>
      <c r="B22" s="159">
        <v>46067</v>
      </c>
      <c r="C22" s="159">
        <v>46075</v>
      </c>
      <c r="D22" s="159">
        <v>46067</v>
      </c>
      <c r="E22" s="159">
        <v>46075</v>
      </c>
      <c r="F22" s="202" t="s">
        <v>212</v>
      </c>
    </row>
    <row r="23" spans="1:6" x14ac:dyDescent="0.2">
      <c r="A23" s="149" t="s">
        <v>228</v>
      </c>
      <c r="B23" s="159">
        <v>46137</v>
      </c>
      <c r="C23" s="159">
        <v>46145</v>
      </c>
      <c r="D23" s="159">
        <v>46137</v>
      </c>
      <c r="E23" s="159">
        <v>46145</v>
      </c>
      <c r="F23" s="202" t="s">
        <v>212</v>
      </c>
    </row>
    <row r="24" spans="1:6" x14ac:dyDescent="0.2">
      <c r="A24" s="312" t="s">
        <v>229</v>
      </c>
      <c r="B24" s="159">
        <v>46214</v>
      </c>
      <c r="C24" s="159">
        <v>46257</v>
      </c>
      <c r="D24" s="159">
        <v>46221</v>
      </c>
      <c r="E24" s="159">
        <v>46264</v>
      </c>
      <c r="F24" s="202" t="s">
        <v>230</v>
      </c>
    </row>
    <row r="25" spans="1:6" x14ac:dyDescent="0.2">
      <c r="A25" s="149" t="s">
        <v>231</v>
      </c>
      <c r="B25" s="158"/>
      <c r="C25" s="158"/>
      <c r="D25" s="158"/>
      <c r="E25" s="158"/>
      <c r="F25" s="308"/>
    </row>
    <row r="26" spans="1:6" x14ac:dyDescent="0.2">
      <c r="A26" s="149" t="s">
        <v>232</v>
      </c>
      <c r="B26" s="158"/>
      <c r="C26" s="158"/>
      <c r="D26" s="158"/>
      <c r="E26" s="158"/>
      <c r="F26" s="308"/>
    </row>
  </sheetData>
  <mergeCells count="3">
    <mergeCell ref="B1:E1"/>
    <mergeCell ref="B2:C2"/>
    <mergeCell ref="D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1"/>
  <dimension ref="B1:AK58"/>
  <sheetViews>
    <sheetView workbookViewId="0">
      <pane xSplit="10" ySplit="2" topLeftCell="K3" activePane="bottomRight" state="frozen"/>
      <selection pane="topRight" activeCell="K1" sqref="K1"/>
      <selection pane="bottomLeft" activeCell="A3" sqref="A3"/>
      <selection pane="bottomRight"/>
    </sheetView>
  </sheetViews>
  <sheetFormatPr defaultColWidth="8.875" defaultRowHeight="12.75" x14ac:dyDescent="0.2"/>
  <cols>
    <col min="1" max="1" width="7.875" style="22" customWidth="1"/>
    <col min="2" max="3" width="8.875" style="158" hidden="1" customWidth="1"/>
    <col min="4" max="4" width="9" style="158" hidden="1" customWidth="1"/>
    <col min="5" max="6" width="3" style="158" hidden="1" customWidth="1"/>
    <col min="7" max="7" width="8.625" style="158" hidden="1" customWidth="1"/>
    <col min="8" max="8" width="7.625" style="158" hidden="1" customWidth="1"/>
    <col min="9" max="10" width="3" style="158" hidden="1" customWidth="1"/>
    <col min="11" max="11" width="17.875" style="22" customWidth="1"/>
    <col min="12" max="13" width="11" style="22" customWidth="1"/>
    <col min="14" max="15" width="11" style="158" hidden="1" customWidth="1"/>
    <col min="16" max="17" width="8.875" style="22" bestFit="1" customWidth="1"/>
    <col min="18" max="18" width="8.875" style="22"/>
    <col min="19" max="19" width="42.625" style="22" customWidth="1"/>
    <col min="20" max="20" width="3" style="158" hidden="1" customWidth="1"/>
    <col min="21" max="21" width="8.875" style="158" hidden="1" customWidth="1"/>
    <col min="22" max="22" width="12.875" style="158" hidden="1" customWidth="1"/>
    <col min="23" max="23" width="5.5" style="158" hidden="1" customWidth="1"/>
    <col min="24" max="24" width="4" style="158" hidden="1" customWidth="1"/>
    <col min="25" max="25" width="5.5" style="158" hidden="1" customWidth="1"/>
    <col min="26" max="26" width="2.5" style="158" hidden="1" customWidth="1"/>
    <col min="27" max="27" width="5.375" style="158" hidden="1" customWidth="1"/>
    <col min="28" max="28" width="10.375" style="22" hidden="1" customWidth="1"/>
    <col min="29" max="29" width="13.125" style="22" hidden="1" customWidth="1"/>
    <col min="30" max="30" width="4.375" style="22" hidden="1" customWidth="1"/>
    <col min="31" max="31" width="9" style="158" hidden="1" customWidth="1"/>
    <col min="32" max="32" width="3.25" style="158" hidden="1" customWidth="1"/>
    <col min="33" max="34" width="10" style="158" hidden="1" customWidth="1"/>
    <col min="35" max="35" width="8.875" style="22"/>
    <col min="36" max="36" width="15.875" style="22" customWidth="1"/>
    <col min="37" max="37" width="16.375" style="158" hidden="1" customWidth="1"/>
    <col min="38" max="16384" width="8.875" style="22"/>
  </cols>
  <sheetData>
    <row r="1" spans="2:36" ht="18" x14ac:dyDescent="0.2">
      <c r="K1" s="340"/>
      <c r="L1" s="330" t="s">
        <v>148</v>
      </c>
      <c r="M1" s="331"/>
      <c r="N1" s="331" t="s">
        <v>111</v>
      </c>
      <c r="O1" s="331"/>
      <c r="P1" s="330" t="str">
        <f>"Vakanties VO "&amp;Aanvraagformulier!K10</f>
        <v>Vakanties VO Zuid</v>
      </c>
      <c r="Q1" s="331"/>
      <c r="R1" s="332"/>
      <c r="AB1" s="158"/>
      <c r="AC1" s="158"/>
      <c r="AD1" s="158"/>
      <c r="AI1" s="330" t="s">
        <v>158</v>
      </c>
      <c r="AJ1" s="332"/>
    </row>
    <row r="2" spans="2:36" ht="18" x14ac:dyDescent="0.2">
      <c r="K2" s="341" t="s">
        <v>210</v>
      </c>
      <c r="L2" s="333" t="s">
        <v>107</v>
      </c>
      <c r="M2" s="334" t="s">
        <v>106</v>
      </c>
      <c r="N2" s="334" t="s">
        <v>107</v>
      </c>
      <c r="O2" s="334" t="s">
        <v>106</v>
      </c>
      <c r="P2" s="333" t="s">
        <v>107</v>
      </c>
      <c r="Q2" s="334" t="s">
        <v>106</v>
      </c>
      <c r="R2" s="335"/>
      <c r="U2" s="204" t="s">
        <v>157</v>
      </c>
      <c r="V2" s="205"/>
      <c r="W2" s="206"/>
      <c r="X2" s="158" t="s">
        <v>155</v>
      </c>
      <c r="Y2" s="158" t="s">
        <v>156</v>
      </c>
      <c r="AA2" s="197">
        <f ca="1">IF(MIN(Kalender!AP8:AP9)=0,YEAR(Kalender!AH31),          YEAR(Kalender!AH30))</f>
        <v>2023</v>
      </c>
      <c r="AB2" s="151" t="s">
        <v>86</v>
      </c>
      <c r="AC2" s="151" t="s">
        <v>86</v>
      </c>
      <c r="AD2" s="150" t="str">
        <f t="shared" ref="AD2:AD18" si="0">AB2</f>
        <v>=====</v>
      </c>
      <c r="AG2" s="158" t="s">
        <v>153</v>
      </c>
      <c r="AH2" s="158" t="s">
        <v>154</v>
      </c>
      <c r="AI2" s="333" t="s">
        <v>159</v>
      </c>
      <c r="AJ2" s="335"/>
    </row>
    <row r="3" spans="2:36" x14ac:dyDescent="0.2">
      <c r="B3" s="207" t="s">
        <v>110</v>
      </c>
      <c r="C3" s="208"/>
      <c r="D3" s="208"/>
      <c r="E3" s="217"/>
      <c r="G3" s="204" t="s">
        <v>109</v>
      </c>
      <c r="H3" s="205"/>
      <c r="I3" s="206"/>
      <c r="K3" s="149" t="s">
        <v>235</v>
      </c>
      <c r="L3" s="336"/>
      <c r="M3" s="337"/>
      <c r="N3" s="159">
        <f>IF(Aanvraagformulier!$K$10="Midden",VLOOKUP('Vakantie-Feestdagen'!K3,Schoolvakanties!A:E,4,0),VLOOKUP('Vakantie-Feestdagen'!K3,Schoolvakanties!A:E,2,0))</f>
        <v>44765</v>
      </c>
      <c r="O3" s="159">
        <f>IF(Aanvraagformulier!$K$10="Midden",VLOOKUP('Vakantie-Feestdagen'!K3,Schoolvakanties!A:E,5,0),VLOOKUP('Vakantie-Feestdagen'!K3,Schoolvakanties!A:E,3,0))</f>
        <v>44808</v>
      </c>
      <c r="P3" s="125">
        <f t="shared" ref="P3:P5" si="1">IF(L3&lt;&gt;"",L3,N3)</f>
        <v>44765</v>
      </c>
      <c r="Q3" s="199">
        <f t="shared" ref="Q3:Q5" si="2">IF(M3&lt;&gt;"",M3,O3)</f>
        <v>44808</v>
      </c>
      <c r="R3" s="149" t="s">
        <v>103</v>
      </c>
      <c r="U3" s="246">
        <f ca="1">IFERROR(VLOOKUP(V3,$AC$3:$AD$20,2,FALSE),"")</f>
        <v>45285</v>
      </c>
      <c r="V3" s="245" t="str">
        <f>IFERROR(INDEX($AJ$3:$AJ$14,Y3),"")</f>
        <v>1e kerstdag</v>
      </c>
      <c r="W3" s="209">
        <f ca="1">U3</f>
        <v>45285</v>
      </c>
      <c r="X3" s="243">
        <v>1</v>
      </c>
      <c r="Y3" s="243">
        <f>VLOOKUP(X3,$AG$3:$AH$14,2,FALSE)</f>
        <v>1</v>
      </c>
      <c r="AB3" s="198">
        <f ca="1">DATE(AA2,12,25)</f>
        <v>45285</v>
      </c>
      <c r="AC3" s="130" t="s">
        <v>88</v>
      </c>
      <c r="AD3" s="212">
        <f t="shared" ca="1" si="0"/>
        <v>45285</v>
      </c>
      <c r="AG3" s="158">
        <f>SUM($AI$3:AI3)</f>
        <v>1</v>
      </c>
      <c r="AH3" s="158">
        <v>1</v>
      </c>
      <c r="AI3" s="248">
        <v>1</v>
      </c>
      <c r="AJ3" s="247" t="s">
        <v>88</v>
      </c>
    </row>
    <row r="4" spans="2:36" x14ac:dyDescent="0.2">
      <c r="B4" s="153" t="s">
        <v>107</v>
      </c>
      <c r="C4" s="152" t="s">
        <v>106</v>
      </c>
      <c r="D4" s="152"/>
      <c r="E4" s="218"/>
      <c r="G4" s="123">
        <f ca="1">VLOOKUP(      IF(MIN(Kalender!AP8:AP9)=0, Kalender!AH31,   Kalender!AH30    ),'Vakantie-Feestdagen'!P:P,1,1)</f>
        <v>45122</v>
      </c>
      <c r="H4" s="155" t="s">
        <v>108</v>
      </c>
      <c r="I4" s="154">
        <f ca="1">MATCH(G4,P:P,0)</f>
        <v>8</v>
      </c>
      <c r="K4" s="149" t="s">
        <v>234</v>
      </c>
      <c r="L4" s="336"/>
      <c r="M4" s="337"/>
      <c r="N4" s="159">
        <f>IF(Aanvraagformulier!$K$10="Midden",VLOOKUP('Vakantie-Feestdagen'!K4,Schoolvakanties!A:E,4,0),VLOOKUP('Vakantie-Feestdagen'!K4,Schoolvakanties!A:E,2,0))</f>
        <v>44856</v>
      </c>
      <c r="O4" s="159">
        <f>IF(Aanvraagformulier!$K$10="Midden",VLOOKUP('Vakantie-Feestdagen'!K4,Schoolvakanties!A:E,5,0),VLOOKUP('Vakantie-Feestdagen'!K4,Schoolvakanties!A:E,3,0))</f>
        <v>44864</v>
      </c>
      <c r="P4" s="125">
        <f t="shared" si="1"/>
        <v>44856</v>
      </c>
      <c r="Q4" s="199">
        <f t="shared" si="2"/>
        <v>44864</v>
      </c>
      <c r="R4" s="149" t="s">
        <v>101</v>
      </c>
      <c r="U4" s="125">
        <f t="shared" ref="U4:U14" ca="1" si="3">IFERROR(VLOOKUP(V4,$AC$3:$AD$20,2,FALSE),"")</f>
        <v>45286</v>
      </c>
      <c r="V4" s="118" t="str">
        <f t="shared" ref="V4:V14" si="4">IFERROR(INDEX($AJ$3:$AJ$14,Y4),"")</f>
        <v>2e kerstdag</v>
      </c>
      <c r="W4" s="210">
        <f t="shared" ref="W4:W12" ca="1" si="5">U4</f>
        <v>45286</v>
      </c>
      <c r="X4" s="243">
        <f>X3+1</f>
        <v>2</v>
      </c>
      <c r="Y4" s="243">
        <f t="shared" ref="Y4:Y14" si="6">VLOOKUP(X4,$AG$3:$AH$14,2,FALSE)</f>
        <v>2</v>
      </c>
      <c r="AB4" s="125">
        <f ca="1">DATE(AA2,12,26)</f>
        <v>45286</v>
      </c>
      <c r="AC4" s="22" t="s">
        <v>87</v>
      </c>
      <c r="AD4" s="213">
        <f t="shared" ca="1" si="0"/>
        <v>45286</v>
      </c>
      <c r="AG4" s="158">
        <f>SUM($AI$3:AI4)</f>
        <v>2</v>
      </c>
      <c r="AH4" s="158">
        <f>AH3+1</f>
        <v>2</v>
      </c>
      <c r="AI4" s="249">
        <v>1</v>
      </c>
      <c r="AJ4" s="149" t="s">
        <v>87</v>
      </c>
    </row>
    <row r="5" spans="2:36" x14ac:dyDescent="0.2">
      <c r="B5" s="198">
        <f t="shared" ref="B5:B15" ca="1" si="7">INDEX(P:P,$I$4+$E5)</f>
        <v>45122</v>
      </c>
      <c r="C5" s="131">
        <f t="shared" ref="C5:C15" ca="1" si="8">INDEX(Q:Q,$I$4+$E5)</f>
        <v>45165</v>
      </c>
      <c r="D5" s="130" t="str">
        <f t="shared" ref="D5:D15" ca="1" si="9">INDEX(R:R,$I$4+$E5)</f>
        <v>Zomer</v>
      </c>
      <c r="E5" s="156">
        <v>0</v>
      </c>
      <c r="K5" s="149" t="s">
        <v>233</v>
      </c>
      <c r="L5" s="336"/>
      <c r="M5" s="337"/>
      <c r="N5" s="159">
        <f>IF(Aanvraagformulier!$K$10="Midden",VLOOKUP('Vakantie-Feestdagen'!K5,Schoolvakanties!A:E,4,0),VLOOKUP('Vakantie-Feestdagen'!K5,Schoolvakanties!A:E,2,0))</f>
        <v>44919</v>
      </c>
      <c r="O5" s="159">
        <f>IF(Aanvraagformulier!$K$10="Midden",VLOOKUP('Vakantie-Feestdagen'!K5,Schoolvakanties!A:E,5,0),VLOOKUP('Vakantie-Feestdagen'!K5,Schoolvakanties!A:E,3,0))</f>
        <v>44934</v>
      </c>
      <c r="P5" s="125">
        <f t="shared" si="1"/>
        <v>44919</v>
      </c>
      <c r="Q5" s="199">
        <f t="shared" si="2"/>
        <v>44934</v>
      </c>
      <c r="R5" s="149" t="s">
        <v>100</v>
      </c>
      <c r="U5" s="125">
        <f t="shared" ca="1" si="3"/>
        <v>45292</v>
      </c>
      <c r="V5" s="118" t="str">
        <f t="shared" si="4"/>
        <v>nieuwjaar</v>
      </c>
      <c r="W5" s="210">
        <f t="shared" ca="1" si="5"/>
        <v>45292</v>
      </c>
      <c r="X5" s="243">
        <f t="shared" ref="X5:X12" si="10">X4+1</f>
        <v>3</v>
      </c>
      <c r="Y5" s="243">
        <f t="shared" si="6"/>
        <v>3</v>
      </c>
      <c r="AB5" s="214" t="s">
        <v>86</v>
      </c>
      <c r="AC5" s="151" t="s">
        <v>86</v>
      </c>
      <c r="AD5" s="213" t="str">
        <f t="shared" si="0"/>
        <v>=====</v>
      </c>
      <c r="AG5" s="158">
        <f>SUM($AI$3:AI5)</f>
        <v>3</v>
      </c>
      <c r="AH5" s="158">
        <f t="shared" ref="AH5:AH14" si="11">AH4+1</f>
        <v>3</v>
      </c>
      <c r="AI5" s="249">
        <v>1</v>
      </c>
      <c r="AJ5" s="149" t="s">
        <v>102</v>
      </c>
    </row>
    <row r="6" spans="2:36" x14ac:dyDescent="0.2">
      <c r="B6" s="125">
        <f t="shared" ca="1" si="7"/>
        <v>45213</v>
      </c>
      <c r="C6" s="118">
        <f t="shared" ca="1" si="8"/>
        <v>45221</v>
      </c>
      <c r="D6" s="22" t="str">
        <f t="shared" ca="1" si="9"/>
        <v>Herfst</v>
      </c>
      <c r="E6" s="149">
        <v>1</v>
      </c>
      <c r="K6" s="149" t="s">
        <v>211</v>
      </c>
      <c r="L6" s="336"/>
      <c r="M6" s="337"/>
      <c r="N6" s="159">
        <f>IF(Aanvraagformulier!$K$10="Midden",VLOOKUP('Vakantie-Feestdagen'!K6,Schoolvakanties!A:E,4,0),VLOOKUP('Vakantie-Feestdagen'!K6,Schoolvakanties!A:E,2,0))</f>
        <v>44975</v>
      </c>
      <c r="O6" s="159">
        <f>IF(Aanvraagformulier!$K$10="Midden",VLOOKUP('Vakantie-Feestdagen'!K6,Schoolvakanties!A:E,5,0),VLOOKUP('Vakantie-Feestdagen'!K6,Schoolvakanties!A:E,3,0))</f>
        <v>44983</v>
      </c>
      <c r="P6" s="125">
        <f t="shared" ref="P6:P22" si="12">IF(L6&lt;&gt;"",L6,N6)</f>
        <v>44975</v>
      </c>
      <c r="Q6" s="199">
        <f t="shared" ref="Q6:Q22" si="13">IF(M6&lt;&gt;"",M6,O6)</f>
        <v>44983</v>
      </c>
      <c r="R6" s="149" t="s">
        <v>105</v>
      </c>
      <c r="S6" s="202" t="str">
        <f t="shared" ref="S6:S17" ca="1" si="14">IF(OR(Q6&gt;=OFFSET(P6,1,0),Q6&lt;P6),"Vakanties moeten oplopend gesorteerd zijn en geen overlap hebben.","")</f>
        <v/>
      </c>
      <c r="U6" s="125">
        <f t="shared" ca="1" si="3"/>
        <v>45383</v>
      </c>
      <c r="V6" s="118" t="str">
        <f t="shared" si="4"/>
        <v>2e paasdag</v>
      </c>
      <c r="W6" s="210">
        <f t="shared" ca="1" si="5"/>
        <v>45383</v>
      </c>
      <c r="X6" s="243">
        <f t="shared" si="10"/>
        <v>4</v>
      </c>
      <c r="Y6" s="243">
        <f t="shared" si="6"/>
        <v>7</v>
      </c>
      <c r="AB6" s="125">
        <f ca="1">DATE(AA20,1,1)</f>
        <v>45292</v>
      </c>
      <c r="AC6" s="22" t="s">
        <v>102</v>
      </c>
      <c r="AD6" s="213">
        <f t="shared" ca="1" si="0"/>
        <v>45292</v>
      </c>
      <c r="AG6" s="158">
        <f>SUM($AI$3:AI6)</f>
        <v>3</v>
      </c>
      <c r="AH6" s="158">
        <f t="shared" si="11"/>
        <v>4</v>
      </c>
      <c r="AI6" s="249">
        <v>0</v>
      </c>
      <c r="AJ6" s="149" t="s">
        <v>151</v>
      </c>
    </row>
    <row r="7" spans="2:36" x14ac:dyDescent="0.2">
      <c r="B7" s="125">
        <f t="shared" ca="1" si="7"/>
        <v>45283</v>
      </c>
      <c r="C7" s="118">
        <f t="shared" ca="1" si="8"/>
        <v>45298</v>
      </c>
      <c r="D7" s="22" t="str">
        <f t="shared" ca="1" si="9"/>
        <v>Kerst</v>
      </c>
      <c r="E7" s="149">
        <v>2</v>
      </c>
      <c r="G7" s="159"/>
      <c r="H7" s="159"/>
      <c r="K7" s="149" t="s">
        <v>213</v>
      </c>
      <c r="L7" s="336"/>
      <c r="M7" s="337"/>
      <c r="N7" s="159">
        <f>IF(Aanvraagformulier!$K$10="Midden",VLOOKUP('Vakantie-Feestdagen'!K7,Schoolvakanties!A:E,4,0),VLOOKUP('Vakantie-Feestdagen'!K7,Schoolvakanties!A:E,2,0))</f>
        <v>45045</v>
      </c>
      <c r="O7" s="159">
        <f>IF(Aanvraagformulier!$K$10="Midden",VLOOKUP('Vakantie-Feestdagen'!K7,Schoolvakanties!A:E,5,0),VLOOKUP('Vakantie-Feestdagen'!K7,Schoolvakanties!A:E,3,0))</f>
        <v>45053</v>
      </c>
      <c r="P7" s="125">
        <f t="shared" si="12"/>
        <v>45045</v>
      </c>
      <c r="Q7" s="199">
        <f t="shared" si="13"/>
        <v>45053</v>
      </c>
      <c r="R7" s="149" t="s">
        <v>104</v>
      </c>
      <c r="S7" s="202" t="str">
        <f t="shared" ca="1" si="14"/>
        <v/>
      </c>
      <c r="U7" s="125">
        <f t="shared" ca="1" si="3"/>
        <v>45409</v>
      </c>
      <c r="V7" s="118" t="str">
        <f t="shared" si="4"/>
        <v>koningsdag</v>
      </c>
      <c r="W7" s="210">
        <f t="shared" ca="1" si="5"/>
        <v>45409</v>
      </c>
      <c r="X7" s="243">
        <f t="shared" si="10"/>
        <v>5</v>
      </c>
      <c r="Y7" s="243">
        <f t="shared" si="6"/>
        <v>8</v>
      </c>
      <c r="AB7" s="125">
        <f ca="1">AB8-1</f>
        <v>45332</v>
      </c>
      <c r="AC7" s="22" t="s">
        <v>99</v>
      </c>
      <c r="AD7" s="213">
        <f t="shared" ca="1" si="0"/>
        <v>45332</v>
      </c>
      <c r="AG7" s="158">
        <f>SUM($AI$3:AI7)</f>
        <v>3</v>
      </c>
      <c r="AH7" s="158">
        <f t="shared" si="11"/>
        <v>5</v>
      </c>
      <c r="AI7" s="249">
        <v>0</v>
      </c>
      <c r="AJ7" s="149" t="s">
        <v>152</v>
      </c>
    </row>
    <row r="8" spans="2:36" x14ac:dyDescent="0.2">
      <c r="B8" s="125">
        <f t="shared" ca="1" si="7"/>
        <v>45332</v>
      </c>
      <c r="C8" s="118">
        <f t="shared" ca="1" si="8"/>
        <v>45340</v>
      </c>
      <c r="D8" s="22" t="str">
        <f t="shared" ca="1" si="9"/>
        <v>Voorjaar</v>
      </c>
      <c r="E8" s="149">
        <v>3</v>
      </c>
      <c r="K8" s="149" t="s">
        <v>214</v>
      </c>
      <c r="L8" s="336"/>
      <c r="M8" s="337"/>
      <c r="N8" s="159">
        <f>IF(Aanvraagformulier!$K$10="Midden",VLOOKUP('Vakantie-Feestdagen'!K8,Schoolvakanties!A:E,4,0),VLOOKUP('Vakantie-Feestdagen'!K8,Schoolvakanties!A:E,2,0))</f>
        <v>45122</v>
      </c>
      <c r="O8" s="159">
        <f>IF(Aanvraagformulier!$K$10="Midden",VLOOKUP('Vakantie-Feestdagen'!K8,Schoolvakanties!A:E,5,0),VLOOKUP('Vakantie-Feestdagen'!K8,Schoolvakanties!A:E,3,0))</f>
        <v>45165</v>
      </c>
      <c r="P8" s="125">
        <f t="shared" si="12"/>
        <v>45122</v>
      </c>
      <c r="Q8" s="199">
        <f t="shared" si="13"/>
        <v>45165</v>
      </c>
      <c r="R8" s="149" t="s">
        <v>103</v>
      </c>
      <c r="S8" s="202" t="str">
        <f t="shared" ca="1" si="14"/>
        <v/>
      </c>
      <c r="U8" s="125">
        <f t="shared" ca="1" si="3"/>
        <v>45421</v>
      </c>
      <c r="V8" s="118" t="str">
        <f t="shared" si="4"/>
        <v>hemelvaart</v>
      </c>
      <c r="W8" s="210">
        <f t="shared" ca="1" si="5"/>
        <v>45421</v>
      </c>
      <c r="X8" s="243">
        <f t="shared" si="10"/>
        <v>6</v>
      </c>
      <c r="Y8" s="243">
        <f t="shared" si="6"/>
        <v>10</v>
      </c>
      <c r="AB8" s="125">
        <f ca="1">AB9-1</f>
        <v>45333</v>
      </c>
      <c r="AC8" s="22" t="s">
        <v>99</v>
      </c>
      <c r="AD8" s="213">
        <f t="shared" ca="1" si="0"/>
        <v>45333</v>
      </c>
      <c r="AG8" s="158">
        <f>SUM($AI$3:AI8)</f>
        <v>3</v>
      </c>
      <c r="AH8" s="158">
        <f t="shared" si="11"/>
        <v>6</v>
      </c>
      <c r="AI8" s="249">
        <v>0</v>
      </c>
      <c r="AJ8" s="149" t="s">
        <v>97</v>
      </c>
    </row>
    <row r="9" spans="2:36" x14ac:dyDescent="0.2">
      <c r="B9" s="125">
        <f t="shared" ca="1" si="7"/>
        <v>45409</v>
      </c>
      <c r="C9" s="118">
        <f t="shared" ca="1" si="8"/>
        <v>45417</v>
      </c>
      <c r="D9" s="22" t="str">
        <f t="shared" ca="1" si="9"/>
        <v>Mei</v>
      </c>
      <c r="E9" s="149">
        <v>4</v>
      </c>
      <c r="K9" s="149" t="s">
        <v>215</v>
      </c>
      <c r="L9" s="336"/>
      <c r="M9" s="337"/>
      <c r="N9" s="159">
        <f>IF(Aanvraagformulier!$K$10="Midden",VLOOKUP('Vakantie-Feestdagen'!K9,Schoolvakanties!A:E,4,0),VLOOKUP('Vakantie-Feestdagen'!K9,Schoolvakanties!A:E,2,0))</f>
        <v>45213</v>
      </c>
      <c r="O9" s="159">
        <f>IF(Aanvraagformulier!$K$10="Midden",VLOOKUP('Vakantie-Feestdagen'!K9,Schoolvakanties!A:E,5,0),VLOOKUP('Vakantie-Feestdagen'!K9,Schoolvakanties!A:E,3,0))</f>
        <v>45221</v>
      </c>
      <c r="P9" s="125">
        <f t="shared" si="12"/>
        <v>45213</v>
      </c>
      <c r="Q9" s="199">
        <f t="shared" si="13"/>
        <v>45221</v>
      </c>
      <c r="R9" s="149" t="s">
        <v>101</v>
      </c>
      <c r="S9" s="202" t="str">
        <f t="shared" ca="1" si="14"/>
        <v/>
      </c>
      <c r="U9" s="125">
        <f t="shared" ca="1" si="3"/>
        <v>45422</v>
      </c>
      <c r="V9" s="118" t="str">
        <f t="shared" si="4"/>
        <v>vrijdag na hemelvaart</v>
      </c>
      <c r="W9" s="210">
        <f t="shared" ca="1" si="5"/>
        <v>45422</v>
      </c>
      <c r="X9" s="243">
        <f t="shared" si="10"/>
        <v>7</v>
      </c>
      <c r="Y9" s="243">
        <f t="shared" si="6"/>
        <v>11</v>
      </c>
      <c r="AB9" s="125">
        <f ca="1">AB10-1</f>
        <v>45334</v>
      </c>
      <c r="AC9" s="22" t="s">
        <v>151</v>
      </c>
      <c r="AD9" s="213">
        <f t="shared" ca="1" si="0"/>
        <v>45334</v>
      </c>
      <c r="AG9" s="158">
        <f>SUM($AI$3:AI9)</f>
        <v>4</v>
      </c>
      <c r="AH9" s="158">
        <f t="shared" si="11"/>
        <v>7</v>
      </c>
      <c r="AI9" s="249">
        <v>1</v>
      </c>
      <c r="AJ9" s="149" t="s">
        <v>95</v>
      </c>
    </row>
    <row r="10" spans="2:36" x14ac:dyDescent="0.2">
      <c r="B10" s="123">
        <f t="shared" ca="1" si="7"/>
        <v>45479</v>
      </c>
      <c r="C10" s="122">
        <f t="shared" ca="1" si="8"/>
        <v>45522</v>
      </c>
      <c r="D10" s="121" t="str">
        <f t="shared" ca="1" si="9"/>
        <v>Zomer</v>
      </c>
      <c r="E10" s="124">
        <v>5</v>
      </c>
      <c r="K10" s="149" t="s">
        <v>216</v>
      </c>
      <c r="L10" s="336"/>
      <c r="M10" s="337"/>
      <c r="N10" s="159">
        <f>IF(Aanvraagformulier!$K$10="Midden",VLOOKUP('Vakantie-Feestdagen'!K10,Schoolvakanties!A:E,4,0),VLOOKUP('Vakantie-Feestdagen'!K10,Schoolvakanties!A:E,2,0))</f>
        <v>45283</v>
      </c>
      <c r="O10" s="159">
        <f>IF(Aanvraagformulier!$K$10="Midden",VLOOKUP('Vakantie-Feestdagen'!K10,Schoolvakanties!A:E,5,0),VLOOKUP('Vakantie-Feestdagen'!K10,Schoolvakanties!A:E,3,0))</f>
        <v>45298</v>
      </c>
      <c r="P10" s="125">
        <f t="shared" si="12"/>
        <v>45283</v>
      </c>
      <c r="Q10" s="199">
        <f t="shared" si="13"/>
        <v>45298</v>
      </c>
      <c r="R10" s="149" t="s">
        <v>100</v>
      </c>
      <c r="S10" s="202" t="str">
        <f t="shared" ca="1" si="14"/>
        <v/>
      </c>
      <c r="U10" s="125">
        <f t="shared" ca="1" si="3"/>
        <v>45432</v>
      </c>
      <c r="V10" s="118" t="str">
        <f t="shared" si="4"/>
        <v>2e pinksterdag</v>
      </c>
      <c r="W10" s="210">
        <f t="shared" ca="1" si="5"/>
        <v>45432</v>
      </c>
      <c r="X10" s="243">
        <f t="shared" si="10"/>
        <v>8</v>
      </c>
      <c r="Y10" s="243">
        <f t="shared" si="6"/>
        <v>12</v>
      </c>
      <c r="AB10" s="125">
        <f ca="1">AB11-1</f>
        <v>45335</v>
      </c>
      <c r="AC10" s="22" t="s">
        <v>152</v>
      </c>
      <c r="AD10" s="213">
        <f t="shared" ca="1" si="0"/>
        <v>45335</v>
      </c>
      <c r="AG10" s="158">
        <f>SUM($AI$3:AI10)</f>
        <v>5</v>
      </c>
      <c r="AH10" s="158">
        <f t="shared" si="11"/>
        <v>8</v>
      </c>
      <c r="AI10" s="249">
        <v>1</v>
      </c>
      <c r="AJ10" s="149" t="s">
        <v>94</v>
      </c>
    </row>
    <row r="11" spans="2:36" x14ac:dyDescent="0.2">
      <c r="B11" s="125">
        <f t="shared" ca="1" si="7"/>
        <v>45584</v>
      </c>
      <c r="C11" s="118">
        <f t="shared" ca="1" si="8"/>
        <v>45592</v>
      </c>
      <c r="D11" s="22" t="str">
        <f t="shared" ca="1" si="9"/>
        <v>Herfst</v>
      </c>
      <c r="E11" s="149">
        <v>6</v>
      </c>
      <c r="K11" s="149" t="s">
        <v>217</v>
      </c>
      <c r="L11" s="336"/>
      <c r="M11" s="337"/>
      <c r="N11" s="159">
        <f>IF(Aanvraagformulier!$K$10="Midden",VLOOKUP('Vakantie-Feestdagen'!K11,Schoolvakanties!A:E,4,0),VLOOKUP('Vakantie-Feestdagen'!K11,Schoolvakanties!A:E,2,0))</f>
        <v>45332</v>
      </c>
      <c r="O11" s="159">
        <f>IF(Aanvraagformulier!$K$10="Midden",VLOOKUP('Vakantie-Feestdagen'!K11,Schoolvakanties!A:E,5,0),VLOOKUP('Vakantie-Feestdagen'!K11,Schoolvakanties!A:E,3,0))</f>
        <v>45340</v>
      </c>
      <c r="P11" s="125">
        <f t="shared" si="12"/>
        <v>45332</v>
      </c>
      <c r="Q11" s="199">
        <f t="shared" si="13"/>
        <v>45340</v>
      </c>
      <c r="R11" s="149" t="s">
        <v>105</v>
      </c>
      <c r="S11" s="202" t="str">
        <f t="shared" ca="1" si="14"/>
        <v/>
      </c>
      <c r="U11" s="125" t="str">
        <f t="shared" si="3"/>
        <v/>
      </c>
      <c r="V11" s="118" t="str">
        <f t="shared" si="4"/>
        <v/>
      </c>
      <c r="W11" s="210" t="str">
        <f t="shared" si="5"/>
        <v/>
      </c>
      <c r="X11" s="243">
        <f t="shared" si="10"/>
        <v>9</v>
      </c>
      <c r="Y11" s="243" t="e">
        <f t="shared" si="6"/>
        <v>#N/A</v>
      </c>
      <c r="AB11" s="125">
        <f ca="1">AB13-46</f>
        <v>45336</v>
      </c>
      <c r="AC11" s="22" t="s">
        <v>98</v>
      </c>
      <c r="AD11" s="213">
        <f t="shared" ca="1" si="0"/>
        <v>45336</v>
      </c>
      <c r="AG11" s="158">
        <f>SUM($AI$3:AI11)</f>
        <v>5</v>
      </c>
      <c r="AH11" s="158">
        <f t="shared" si="11"/>
        <v>9</v>
      </c>
      <c r="AI11" s="249">
        <v>0</v>
      </c>
      <c r="AJ11" s="149" t="s">
        <v>93</v>
      </c>
    </row>
    <row r="12" spans="2:36" x14ac:dyDescent="0.2">
      <c r="B12" s="125">
        <f t="shared" ca="1" si="7"/>
        <v>45647</v>
      </c>
      <c r="C12" s="118">
        <f t="shared" ca="1" si="8"/>
        <v>45662</v>
      </c>
      <c r="D12" s="22" t="str">
        <f t="shared" ca="1" si="9"/>
        <v>Kerst</v>
      </c>
      <c r="E12" s="149">
        <v>7</v>
      </c>
      <c r="K12" s="149" t="s">
        <v>218</v>
      </c>
      <c r="L12" s="336"/>
      <c r="M12" s="337"/>
      <c r="N12" s="159">
        <f>IF(Aanvraagformulier!$K$10="Midden",VLOOKUP('Vakantie-Feestdagen'!K12,Schoolvakanties!A:E,4,0),VLOOKUP('Vakantie-Feestdagen'!K12,Schoolvakanties!A:E,2,0))</f>
        <v>45409</v>
      </c>
      <c r="O12" s="159">
        <f>IF(Aanvraagformulier!$K$10="Midden",VLOOKUP('Vakantie-Feestdagen'!K12,Schoolvakanties!A:E,5,0),VLOOKUP('Vakantie-Feestdagen'!K12,Schoolvakanties!A:E,3,0))</f>
        <v>45417</v>
      </c>
      <c r="P12" s="125">
        <f t="shared" si="12"/>
        <v>45409</v>
      </c>
      <c r="Q12" s="199">
        <f t="shared" si="13"/>
        <v>45417</v>
      </c>
      <c r="R12" s="149" t="s">
        <v>104</v>
      </c>
      <c r="S12" s="202" t="str">
        <f t="shared" ca="1" si="14"/>
        <v/>
      </c>
      <c r="U12" s="125" t="str">
        <f t="shared" si="3"/>
        <v/>
      </c>
      <c r="V12" s="118" t="str">
        <f t="shared" si="4"/>
        <v/>
      </c>
      <c r="W12" s="210" t="str">
        <f t="shared" si="5"/>
        <v/>
      </c>
      <c r="X12" s="243">
        <f t="shared" si="10"/>
        <v>10</v>
      </c>
      <c r="Y12" s="243" t="e">
        <f t="shared" si="6"/>
        <v>#N/A</v>
      </c>
      <c r="AB12" s="125">
        <f ca="1">AB13-2</f>
        <v>45380</v>
      </c>
      <c r="AC12" s="22" t="s">
        <v>97</v>
      </c>
      <c r="AD12" s="213">
        <f t="shared" ca="1" si="0"/>
        <v>45380</v>
      </c>
      <c r="AG12" s="158">
        <f>SUM($AI$3:AI12)</f>
        <v>6</v>
      </c>
      <c r="AH12" s="158">
        <f t="shared" si="11"/>
        <v>10</v>
      </c>
      <c r="AI12" s="249">
        <v>1</v>
      </c>
      <c r="AJ12" s="149" t="s">
        <v>92</v>
      </c>
    </row>
    <row r="13" spans="2:36" x14ac:dyDescent="0.2">
      <c r="B13" s="125">
        <f t="shared" ca="1" si="7"/>
        <v>45717</v>
      </c>
      <c r="C13" s="118">
        <f t="shared" ca="1" si="8"/>
        <v>45725</v>
      </c>
      <c r="D13" s="22" t="str">
        <f t="shared" ca="1" si="9"/>
        <v>Voorjaar</v>
      </c>
      <c r="E13" s="149">
        <v>8</v>
      </c>
      <c r="K13" s="149" t="s">
        <v>219</v>
      </c>
      <c r="L13" s="336"/>
      <c r="M13" s="337"/>
      <c r="N13" s="159">
        <f>IF(Aanvraagformulier!$K$10="Midden",VLOOKUP('Vakantie-Feestdagen'!K13,Schoolvakanties!A:E,4,0),VLOOKUP('Vakantie-Feestdagen'!K13,Schoolvakanties!A:E,2,0))</f>
        <v>45479</v>
      </c>
      <c r="O13" s="159">
        <f>IF(Aanvraagformulier!$K$10="Midden",VLOOKUP('Vakantie-Feestdagen'!K13,Schoolvakanties!A:E,5,0),VLOOKUP('Vakantie-Feestdagen'!K13,Schoolvakanties!A:E,3,0))</f>
        <v>45522</v>
      </c>
      <c r="P13" s="125">
        <f t="shared" si="12"/>
        <v>45479</v>
      </c>
      <c r="Q13" s="199">
        <f t="shared" si="13"/>
        <v>45522</v>
      </c>
      <c r="R13" s="149" t="s">
        <v>103</v>
      </c>
      <c r="S13" s="202" t="str">
        <f t="shared" ca="1" si="14"/>
        <v/>
      </c>
      <c r="U13" s="125" t="str">
        <f t="shared" si="3"/>
        <v/>
      </c>
      <c r="V13" s="118" t="str">
        <f t="shared" si="4"/>
        <v/>
      </c>
      <c r="W13" s="210"/>
      <c r="X13" s="243">
        <f t="shared" ref="X13:X14" si="15">X12+1</f>
        <v>11</v>
      </c>
      <c r="Y13" s="243" t="e">
        <f t="shared" si="6"/>
        <v>#N/A</v>
      </c>
      <c r="AB13" s="215">
        <f ca="1">ROUND(   DATE(AA20,4,1)/7  +MOD(19*MOD(AA20,19)-7,30)*14%, 0 )*7-6</f>
        <v>45382</v>
      </c>
      <c r="AC13" s="22" t="s">
        <v>96</v>
      </c>
      <c r="AD13" s="213">
        <f t="shared" ca="1" si="0"/>
        <v>45382</v>
      </c>
      <c r="AE13" s="159"/>
      <c r="AG13" s="158">
        <f>SUM($AI$3:AI13)</f>
        <v>7</v>
      </c>
      <c r="AH13" s="158">
        <f t="shared" si="11"/>
        <v>11</v>
      </c>
      <c r="AI13" s="249">
        <v>1</v>
      </c>
      <c r="AJ13" s="149" t="s">
        <v>91</v>
      </c>
    </row>
    <row r="14" spans="2:36" x14ac:dyDescent="0.2">
      <c r="B14" s="125">
        <f t="shared" ca="1" si="7"/>
        <v>45773</v>
      </c>
      <c r="C14" s="118">
        <f t="shared" ca="1" si="8"/>
        <v>45781</v>
      </c>
      <c r="D14" s="22" t="str">
        <f t="shared" ca="1" si="9"/>
        <v>Mei</v>
      </c>
      <c r="E14" s="149">
        <v>9</v>
      </c>
      <c r="K14" s="149" t="s">
        <v>220</v>
      </c>
      <c r="L14" s="336"/>
      <c r="M14" s="337"/>
      <c r="N14" s="159">
        <f>IF(Aanvraagformulier!$K$10="Midden",VLOOKUP('Vakantie-Feestdagen'!K14,Schoolvakanties!A:E,4,0),VLOOKUP('Vakantie-Feestdagen'!K14,Schoolvakanties!A:E,2,0))</f>
        <v>45584</v>
      </c>
      <c r="O14" s="159">
        <f>IF(Aanvraagformulier!$K$10="Midden",VLOOKUP('Vakantie-Feestdagen'!K14,Schoolvakanties!A:E,5,0),VLOOKUP('Vakantie-Feestdagen'!K14,Schoolvakanties!A:E,3,0))</f>
        <v>45592</v>
      </c>
      <c r="P14" s="125">
        <f t="shared" si="12"/>
        <v>45584</v>
      </c>
      <c r="Q14" s="199">
        <f>IF(M14&lt;&gt;"",M14,O14)</f>
        <v>45592</v>
      </c>
      <c r="R14" s="149" t="s">
        <v>101</v>
      </c>
      <c r="S14" s="202" t="str">
        <f t="shared" ca="1" si="14"/>
        <v/>
      </c>
      <c r="U14" s="123" t="str">
        <f t="shared" si="3"/>
        <v/>
      </c>
      <c r="V14" s="244" t="str">
        <f t="shared" si="4"/>
        <v/>
      </c>
      <c r="W14" s="211"/>
      <c r="X14" s="243">
        <f t="shared" si="15"/>
        <v>12</v>
      </c>
      <c r="Y14" s="243" t="e">
        <f t="shared" si="6"/>
        <v>#N/A</v>
      </c>
      <c r="AB14" s="125">
        <f ca="1">AB13+1</f>
        <v>45383</v>
      </c>
      <c r="AC14" s="22" t="s">
        <v>95</v>
      </c>
      <c r="AD14" s="213">
        <f t="shared" ca="1" si="0"/>
        <v>45383</v>
      </c>
      <c r="AE14" s="159"/>
      <c r="AG14" s="158">
        <f>SUM($AI$3:AI14)</f>
        <v>8</v>
      </c>
      <c r="AH14" s="158">
        <f t="shared" si="11"/>
        <v>12</v>
      </c>
      <c r="AI14" s="250">
        <v>1</v>
      </c>
      <c r="AJ14" s="124" t="s">
        <v>89</v>
      </c>
    </row>
    <row r="15" spans="2:36" x14ac:dyDescent="0.2">
      <c r="B15" s="123">
        <f t="shared" ca="1" si="7"/>
        <v>45843</v>
      </c>
      <c r="C15" s="122">
        <f t="shared" ca="1" si="8"/>
        <v>45886</v>
      </c>
      <c r="D15" s="121" t="str">
        <f t="shared" ca="1" si="9"/>
        <v>Zomer</v>
      </c>
      <c r="E15" s="124">
        <v>10</v>
      </c>
      <c r="K15" s="149" t="s">
        <v>221</v>
      </c>
      <c r="L15" s="336"/>
      <c r="M15" s="337"/>
      <c r="N15" s="159">
        <f>IF(Aanvraagformulier!$K$10="Midden",VLOOKUP('Vakantie-Feestdagen'!K15,Schoolvakanties!A:E,4,0),VLOOKUP('Vakantie-Feestdagen'!K15,Schoolvakanties!A:E,2,0))</f>
        <v>45647</v>
      </c>
      <c r="O15" s="159">
        <f>IF(Aanvraagformulier!$K$10="Midden",VLOOKUP('Vakantie-Feestdagen'!K15,Schoolvakanties!A:E,5,0),VLOOKUP('Vakantie-Feestdagen'!K15,Schoolvakanties!A:E,3,0))</f>
        <v>45662</v>
      </c>
      <c r="P15" s="125">
        <f t="shared" si="12"/>
        <v>45647</v>
      </c>
      <c r="Q15" s="199">
        <f t="shared" si="13"/>
        <v>45662</v>
      </c>
      <c r="R15" s="149" t="s">
        <v>100</v>
      </c>
      <c r="S15" s="202" t="str">
        <f t="shared" ca="1" si="14"/>
        <v/>
      </c>
      <c r="X15" s="243"/>
      <c r="Y15" s="243"/>
      <c r="AB15" s="125">
        <f ca="1">DATE(AA20,4,27)-(WEEKDAY(DATE(AA20,4,27),11)=7)</f>
        <v>45409</v>
      </c>
      <c r="AC15" s="22" t="s">
        <v>94</v>
      </c>
      <c r="AD15" s="213">
        <f t="shared" ca="1" si="0"/>
        <v>45409</v>
      </c>
    </row>
    <row r="16" spans="2:36" x14ac:dyDescent="0.2">
      <c r="K16" s="149" t="s">
        <v>222</v>
      </c>
      <c r="L16" s="336"/>
      <c r="M16" s="337"/>
      <c r="N16" s="159">
        <f>IF(Aanvraagformulier!$K$10="Midden",VLOOKUP('Vakantie-Feestdagen'!K16,Schoolvakanties!A:E,4,0),VLOOKUP('Vakantie-Feestdagen'!K16,Schoolvakanties!A:E,2,0))</f>
        <v>45717</v>
      </c>
      <c r="O16" s="159">
        <f>IF(Aanvraagformulier!$K$10="Midden",VLOOKUP('Vakantie-Feestdagen'!K16,Schoolvakanties!A:E,5,0),VLOOKUP('Vakantie-Feestdagen'!K16,Schoolvakanties!A:E,3,0))</f>
        <v>45725</v>
      </c>
      <c r="P16" s="125">
        <f t="shared" si="12"/>
        <v>45717</v>
      </c>
      <c r="Q16" s="199">
        <f t="shared" si="13"/>
        <v>45725</v>
      </c>
      <c r="R16" s="149" t="s">
        <v>105</v>
      </c>
      <c r="S16" s="202" t="str">
        <f t="shared" ca="1" si="14"/>
        <v/>
      </c>
      <c r="X16" s="243"/>
      <c r="Y16" s="243"/>
      <c r="AB16" s="125">
        <f ca="1">DATE(AA20,5,5)</f>
        <v>45417</v>
      </c>
      <c r="AC16" s="22" t="s">
        <v>93</v>
      </c>
      <c r="AD16" s="213">
        <f t="shared" ca="1" si="0"/>
        <v>45417</v>
      </c>
    </row>
    <row r="17" spans="7:31" x14ac:dyDescent="0.2">
      <c r="K17" s="149" t="s">
        <v>223</v>
      </c>
      <c r="L17" s="336"/>
      <c r="M17" s="337"/>
      <c r="N17" s="159">
        <f>IF(Aanvraagformulier!$K$10="Midden",VLOOKUP('Vakantie-Feestdagen'!K17,Schoolvakanties!A:E,4,0),VLOOKUP('Vakantie-Feestdagen'!K17,Schoolvakanties!A:E,2,0))</f>
        <v>45773</v>
      </c>
      <c r="O17" s="159">
        <f>IF(Aanvraagformulier!$K$10="Midden",VLOOKUP('Vakantie-Feestdagen'!K17,Schoolvakanties!A:E,5,0),VLOOKUP('Vakantie-Feestdagen'!K17,Schoolvakanties!A:E,3,0))</f>
        <v>45781</v>
      </c>
      <c r="P17" s="125">
        <f t="shared" si="12"/>
        <v>45773</v>
      </c>
      <c r="Q17" s="199">
        <f t="shared" si="13"/>
        <v>45781</v>
      </c>
      <c r="R17" s="149" t="s">
        <v>104</v>
      </c>
      <c r="S17" s="202" t="str">
        <f t="shared" ca="1" si="14"/>
        <v/>
      </c>
      <c r="X17" s="243"/>
      <c r="Y17" s="243"/>
      <c r="AB17" s="125">
        <f ca="1">AB19-10</f>
        <v>45421</v>
      </c>
      <c r="AC17" s="22" t="s">
        <v>92</v>
      </c>
      <c r="AD17" s="213">
        <f t="shared" ca="1" si="0"/>
        <v>45421</v>
      </c>
    </row>
    <row r="18" spans="7:31" x14ac:dyDescent="0.2">
      <c r="G18" s="257" t="s">
        <v>170</v>
      </c>
      <c r="K18" s="149" t="s">
        <v>224</v>
      </c>
      <c r="L18" s="336"/>
      <c r="M18" s="337"/>
      <c r="N18" s="159">
        <f>IF(Aanvraagformulier!$K$10="Midden",VLOOKUP('Vakantie-Feestdagen'!K18,Schoolvakanties!A:E,4,0),VLOOKUP('Vakantie-Feestdagen'!K18,Schoolvakanties!A:E,2,0))</f>
        <v>45843</v>
      </c>
      <c r="O18" s="159">
        <f>IF(Aanvraagformulier!$K$10="Midden",VLOOKUP('Vakantie-Feestdagen'!K18,Schoolvakanties!A:E,5,0),VLOOKUP('Vakantie-Feestdagen'!K18,Schoolvakanties!A:E,3,0))</f>
        <v>45886</v>
      </c>
      <c r="P18" s="125">
        <f t="shared" si="12"/>
        <v>45843</v>
      </c>
      <c r="Q18" s="199">
        <f>IF(M18&lt;&gt;"",M18,O18)</f>
        <v>45886</v>
      </c>
      <c r="R18" s="149" t="s">
        <v>103</v>
      </c>
      <c r="S18" s="202" t="str">
        <f t="shared" ref="S18:S23" ca="1" si="16">IF(OR(Q18&gt;=OFFSET(P18,1,0),Q18&lt;P18),"Vakanties moeten oplopend gesorteerd zijn en geen overlap hebben.","")</f>
        <v/>
      </c>
      <c r="X18" s="243"/>
      <c r="Y18" s="243"/>
      <c r="AB18" s="125">
        <f ca="1">AB17+1</f>
        <v>45422</v>
      </c>
      <c r="AC18" s="22" t="s">
        <v>91</v>
      </c>
      <c r="AD18" s="213">
        <f t="shared" ca="1" si="0"/>
        <v>45422</v>
      </c>
    </row>
    <row r="19" spans="7:31" x14ac:dyDescent="0.2">
      <c r="G19" s="257" t="s">
        <v>171</v>
      </c>
      <c r="K19" s="149" t="s">
        <v>225</v>
      </c>
      <c r="L19" s="336"/>
      <c r="M19" s="337"/>
      <c r="N19" s="159">
        <f>IF(Aanvraagformulier!$K$10="Midden",VLOOKUP('Vakantie-Feestdagen'!K19,Schoolvakanties!A:E,4,0),VLOOKUP('Vakantie-Feestdagen'!K19,Schoolvakanties!A:E,2,0))</f>
        <v>45941</v>
      </c>
      <c r="O19" s="159">
        <f>IF(Aanvraagformulier!$K$10="Midden",VLOOKUP('Vakantie-Feestdagen'!K19,Schoolvakanties!A:E,5,0),VLOOKUP('Vakantie-Feestdagen'!K19,Schoolvakanties!A:E,3,0))</f>
        <v>45949</v>
      </c>
      <c r="P19" s="125">
        <f t="shared" si="12"/>
        <v>45941</v>
      </c>
      <c r="Q19" s="199">
        <f t="shared" si="13"/>
        <v>45949</v>
      </c>
      <c r="R19" s="149" t="s">
        <v>101</v>
      </c>
      <c r="S19" s="202" t="str">
        <f t="shared" ca="1" si="16"/>
        <v/>
      </c>
      <c r="X19" s="243"/>
      <c r="Y19" s="243"/>
      <c r="AB19" s="125">
        <f ca="1">AB13+49</f>
        <v>45431</v>
      </c>
      <c r="AC19" s="22" t="s">
        <v>90</v>
      </c>
      <c r="AD19" s="213">
        <f t="shared" ref="AD19:AD41" ca="1" si="17">AB19</f>
        <v>45431</v>
      </c>
    </row>
    <row r="20" spans="7:31" x14ac:dyDescent="0.2">
      <c r="G20" s="257" t="s">
        <v>172</v>
      </c>
      <c r="K20" s="149" t="s">
        <v>226</v>
      </c>
      <c r="L20" s="336"/>
      <c r="M20" s="337"/>
      <c r="N20" s="159">
        <f>IF(Aanvraagformulier!$K$10="Midden",VLOOKUP('Vakantie-Feestdagen'!K20,Schoolvakanties!A:E,4,0),VLOOKUP('Vakantie-Feestdagen'!K20,Schoolvakanties!A:E,2,0))</f>
        <v>46011</v>
      </c>
      <c r="O20" s="159">
        <f>IF(Aanvraagformulier!$K$10="Midden",VLOOKUP('Vakantie-Feestdagen'!K20,Schoolvakanties!A:E,5,0),VLOOKUP('Vakantie-Feestdagen'!K20,Schoolvakanties!A:E,3,0))</f>
        <v>46026</v>
      </c>
      <c r="P20" s="125">
        <f t="shared" si="12"/>
        <v>46011</v>
      </c>
      <c r="Q20" s="199">
        <f t="shared" si="13"/>
        <v>46026</v>
      </c>
      <c r="R20" s="149" t="s">
        <v>100</v>
      </c>
      <c r="S20" s="202" t="str">
        <f t="shared" ca="1" si="16"/>
        <v/>
      </c>
      <c r="X20" s="243"/>
      <c r="Y20" s="243"/>
      <c r="AA20" s="197">
        <f ca="1">AA2+1</f>
        <v>2024</v>
      </c>
      <c r="AB20" s="123">
        <f ca="1">AB19+1</f>
        <v>45432</v>
      </c>
      <c r="AC20" s="121" t="s">
        <v>89</v>
      </c>
      <c r="AD20" s="216">
        <f t="shared" ca="1" si="17"/>
        <v>45432</v>
      </c>
    </row>
    <row r="21" spans="7:31" x14ac:dyDescent="0.2">
      <c r="G21" s="257" t="s">
        <v>173</v>
      </c>
      <c r="K21" s="149" t="s">
        <v>227</v>
      </c>
      <c r="L21" s="336"/>
      <c r="M21" s="337"/>
      <c r="N21" s="159">
        <f>IF(Aanvraagformulier!$K$10="Midden",VLOOKUP('Vakantie-Feestdagen'!K21,Schoolvakanties!A:E,4,0),VLOOKUP('Vakantie-Feestdagen'!K21,Schoolvakanties!A:E,2,0))</f>
        <v>46067</v>
      </c>
      <c r="O21" s="159">
        <f>IF(Aanvraagformulier!$K$10="Midden",VLOOKUP('Vakantie-Feestdagen'!K21,Schoolvakanties!A:E,5,0),VLOOKUP('Vakantie-Feestdagen'!K21,Schoolvakanties!A:E,3,0))</f>
        <v>46075</v>
      </c>
      <c r="P21" s="125">
        <f t="shared" si="12"/>
        <v>46067</v>
      </c>
      <c r="Q21" s="199">
        <f t="shared" si="13"/>
        <v>46075</v>
      </c>
      <c r="R21" s="149" t="s">
        <v>105</v>
      </c>
      <c r="S21" s="202" t="str">
        <f t="shared" ca="1" si="16"/>
        <v/>
      </c>
      <c r="X21" s="243"/>
      <c r="Y21" s="243"/>
      <c r="AB21" s="198">
        <f ca="1">DATE(AA20,12,25)</f>
        <v>45651</v>
      </c>
      <c r="AC21" s="130" t="s">
        <v>88</v>
      </c>
      <c r="AD21" s="212">
        <f t="shared" ca="1" si="17"/>
        <v>45651</v>
      </c>
    </row>
    <row r="22" spans="7:31" x14ac:dyDescent="0.2">
      <c r="G22" s="257" t="s">
        <v>174</v>
      </c>
      <c r="K22" s="149" t="s">
        <v>228</v>
      </c>
      <c r="L22" s="336"/>
      <c r="M22" s="337"/>
      <c r="N22" s="159">
        <f>IF(Aanvraagformulier!$K$10="Midden",VLOOKUP('Vakantie-Feestdagen'!K22,Schoolvakanties!A:E,4,0),VLOOKUP('Vakantie-Feestdagen'!K22,Schoolvakanties!A:E,2,0))</f>
        <v>46137</v>
      </c>
      <c r="O22" s="159">
        <f>IF(Aanvraagformulier!$K$10="Midden",VLOOKUP('Vakantie-Feestdagen'!K22,Schoolvakanties!A:E,5,0),VLOOKUP('Vakantie-Feestdagen'!K22,Schoolvakanties!A:E,3,0))</f>
        <v>46145</v>
      </c>
      <c r="P22" s="125">
        <f t="shared" si="12"/>
        <v>46137</v>
      </c>
      <c r="Q22" s="199">
        <f t="shared" si="13"/>
        <v>46145</v>
      </c>
      <c r="R22" s="149" t="s">
        <v>104</v>
      </c>
      <c r="S22" s="202" t="str">
        <f t="shared" ca="1" si="16"/>
        <v/>
      </c>
      <c r="X22" s="243"/>
      <c r="Y22" s="243"/>
      <c r="AB22" s="125">
        <f ca="1">DATE(AA20,12,26)</f>
        <v>45652</v>
      </c>
      <c r="AC22" s="22" t="s">
        <v>87</v>
      </c>
      <c r="AD22" s="213">
        <f t="shared" ca="1" si="17"/>
        <v>45652</v>
      </c>
    </row>
    <row r="23" spans="7:31" x14ac:dyDescent="0.2">
      <c r="K23" s="256" t="s">
        <v>229</v>
      </c>
      <c r="L23" s="338"/>
      <c r="M23" s="339"/>
      <c r="N23" s="159">
        <f>IF(Aanvraagformulier!$K$10="Midden",VLOOKUP('Vakantie-Feestdagen'!K23,Schoolvakanties!A:E,4,0),VLOOKUP('Vakantie-Feestdagen'!K23,Schoolvakanties!A:E,2,0))</f>
        <v>46214</v>
      </c>
      <c r="O23" s="159">
        <f>IF(Aanvraagformulier!$K$10="Midden",VLOOKUP('Vakantie-Feestdagen'!K23,Schoolvakanties!A:E,5,0),VLOOKUP('Vakantie-Feestdagen'!K23,Schoolvakanties!A:E,3,0))</f>
        <v>46257</v>
      </c>
      <c r="P23" s="123">
        <f t="shared" ref="P23" si="18">IF(L23&lt;&gt;"",L23,N23)</f>
        <v>46214</v>
      </c>
      <c r="Q23" s="200">
        <f t="shared" ref="Q23" si="19">IF(M23&lt;&gt;"",M23,O23)</f>
        <v>46257</v>
      </c>
      <c r="R23" s="256" t="s">
        <v>103</v>
      </c>
      <c r="S23" s="202" t="str">
        <f t="shared" ca="1" si="16"/>
        <v>Vakanties moeten oplopend gesorteerd zijn en geen overlap hebben.</v>
      </c>
      <c r="AB23" s="214" t="s">
        <v>86</v>
      </c>
      <c r="AC23" s="151" t="s">
        <v>86</v>
      </c>
      <c r="AD23" s="213" t="str">
        <f t="shared" si="17"/>
        <v>=====</v>
      </c>
    </row>
    <row r="24" spans="7:31" x14ac:dyDescent="0.2">
      <c r="N24" s="159"/>
      <c r="AB24" s="125">
        <f ca="1">DATE(AA38,1,1)</f>
        <v>45658</v>
      </c>
      <c r="AC24" s="22" t="s">
        <v>102</v>
      </c>
      <c r="AD24" s="213">
        <f t="shared" ca="1" si="17"/>
        <v>45658</v>
      </c>
    </row>
    <row r="25" spans="7:31" x14ac:dyDescent="0.2">
      <c r="AB25" s="125">
        <f ca="1">AB26-1</f>
        <v>45717</v>
      </c>
      <c r="AC25" s="22" t="s">
        <v>99</v>
      </c>
      <c r="AD25" s="213">
        <f t="shared" ca="1" si="17"/>
        <v>45717</v>
      </c>
    </row>
    <row r="26" spans="7:31" x14ac:dyDescent="0.2">
      <c r="AB26" s="125">
        <f ca="1">AB27-1</f>
        <v>45718</v>
      </c>
      <c r="AC26" s="22" t="s">
        <v>99</v>
      </c>
      <c r="AD26" s="213">
        <f t="shared" ca="1" si="17"/>
        <v>45718</v>
      </c>
    </row>
    <row r="27" spans="7:31" x14ac:dyDescent="0.2">
      <c r="AB27" s="125">
        <f ca="1">AB28-1</f>
        <v>45719</v>
      </c>
      <c r="AC27" s="22" t="s">
        <v>151</v>
      </c>
      <c r="AD27" s="213">
        <f t="shared" ca="1" si="17"/>
        <v>45719</v>
      </c>
    </row>
    <row r="28" spans="7:31" x14ac:dyDescent="0.2">
      <c r="AB28" s="125">
        <f ca="1">AB29-1</f>
        <v>45720</v>
      </c>
      <c r="AC28" s="22" t="s">
        <v>152</v>
      </c>
      <c r="AD28" s="213">
        <f t="shared" ca="1" si="17"/>
        <v>45720</v>
      </c>
    </row>
    <row r="29" spans="7:31" x14ac:dyDescent="0.2">
      <c r="AB29" s="125">
        <f ca="1">AB31-46</f>
        <v>45721</v>
      </c>
      <c r="AC29" s="22" t="s">
        <v>98</v>
      </c>
      <c r="AD29" s="213">
        <f t="shared" ca="1" si="17"/>
        <v>45721</v>
      </c>
    </row>
    <row r="30" spans="7:31" x14ac:dyDescent="0.2">
      <c r="AB30" s="125">
        <f ca="1">AB31-2</f>
        <v>45765</v>
      </c>
      <c r="AC30" s="22" t="s">
        <v>97</v>
      </c>
      <c r="AD30" s="213">
        <f t="shared" ca="1" si="17"/>
        <v>45765</v>
      </c>
    </row>
    <row r="31" spans="7:31" x14ac:dyDescent="0.2">
      <c r="AB31" s="215">
        <f ca="1">ROUND(   DATE(AA38,4,1)/7  +MOD(19*MOD(AA38,19)-7,30)*14%, 0 )*7-6</f>
        <v>45767</v>
      </c>
      <c r="AC31" s="22" t="s">
        <v>96</v>
      </c>
      <c r="AD31" s="213">
        <f t="shared" ca="1" si="17"/>
        <v>45767</v>
      </c>
      <c r="AE31" s="159"/>
    </row>
    <row r="32" spans="7:31" x14ac:dyDescent="0.2">
      <c r="AB32" s="125">
        <f ca="1">AB31+1</f>
        <v>45768</v>
      </c>
      <c r="AC32" s="22" t="s">
        <v>95</v>
      </c>
      <c r="AD32" s="213">
        <f t="shared" ca="1" si="17"/>
        <v>45768</v>
      </c>
      <c r="AE32" s="159"/>
    </row>
    <row r="33" spans="27:30" x14ac:dyDescent="0.2">
      <c r="AB33" s="125">
        <f ca="1">DATE(AA38,4,27)-(WEEKDAY(DATE(AA38,4,27),11)=7)</f>
        <v>45773</v>
      </c>
      <c r="AC33" s="22" t="s">
        <v>94</v>
      </c>
      <c r="AD33" s="213">
        <f t="shared" ca="1" si="17"/>
        <v>45773</v>
      </c>
    </row>
    <row r="34" spans="27:30" x14ac:dyDescent="0.2">
      <c r="AB34" s="125">
        <f ca="1">DATE(AA38,5,5)</f>
        <v>45782</v>
      </c>
      <c r="AC34" s="22" t="s">
        <v>93</v>
      </c>
      <c r="AD34" s="213">
        <f t="shared" ca="1" si="17"/>
        <v>45782</v>
      </c>
    </row>
    <row r="35" spans="27:30" x14ac:dyDescent="0.2">
      <c r="AB35" s="125">
        <f ca="1">AB37-10</f>
        <v>45806</v>
      </c>
      <c r="AC35" s="22" t="s">
        <v>92</v>
      </c>
      <c r="AD35" s="213">
        <f t="shared" ca="1" si="17"/>
        <v>45806</v>
      </c>
    </row>
    <row r="36" spans="27:30" x14ac:dyDescent="0.2">
      <c r="AB36" s="125">
        <f ca="1">AB35+1</f>
        <v>45807</v>
      </c>
      <c r="AC36" s="22" t="s">
        <v>91</v>
      </c>
      <c r="AD36" s="213">
        <f t="shared" ca="1" si="17"/>
        <v>45807</v>
      </c>
    </row>
    <row r="37" spans="27:30" x14ac:dyDescent="0.2">
      <c r="AB37" s="125">
        <f ca="1">AB31+49</f>
        <v>45816</v>
      </c>
      <c r="AC37" s="22" t="s">
        <v>90</v>
      </c>
      <c r="AD37" s="213">
        <f t="shared" ca="1" si="17"/>
        <v>45816</v>
      </c>
    </row>
    <row r="38" spans="27:30" x14ac:dyDescent="0.2">
      <c r="AA38" s="197">
        <f ca="1">AA20+1</f>
        <v>2025</v>
      </c>
      <c r="AB38" s="123">
        <f ca="1">AB37+1</f>
        <v>45817</v>
      </c>
      <c r="AC38" s="121" t="s">
        <v>89</v>
      </c>
      <c r="AD38" s="216">
        <f t="shared" ca="1" si="17"/>
        <v>45817</v>
      </c>
    </row>
    <row r="39" spans="27:30" x14ac:dyDescent="0.2">
      <c r="AB39" s="118">
        <f ca="1">DATE(AA38,12,25)</f>
        <v>46016</v>
      </c>
      <c r="AC39" s="22" t="s">
        <v>88</v>
      </c>
      <c r="AD39" s="150">
        <f t="shared" ca="1" si="17"/>
        <v>46016</v>
      </c>
    </row>
    <row r="40" spans="27:30" x14ac:dyDescent="0.2">
      <c r="AB40" s="118">
        <f ca="1">DATE(AA38,12,26)</f>
        <v>46017</v>
      </c>
      <c r="AC40" s="22" t="s">
        <v>87</v>
      </c>
      <c r="AD40" s="150">
        <f t="shared" ca="1" si="17"/>
        <v>46017</v>
      </c>
    </row>
    <row r="41" spans="27:30" x14ac:dyDescent="0.2">
      <c r="AB41" s="151" t="s">
        <v>86</v>
      </c>
      <c r="AC41" s="151" t="s">
        <v>86</v>
      </c>
      <c r="AD41" s="150" t="str">
        <f t="shared" si="17"/>
        <v>=====</v>
      </c>
    </row>
    <row r="49" spans="7:31" x14ac:dyDescent="0.2">
      <c r="AE49" s="159"/>
    </row>
    <row r="50" spans="7:31" x14ac:dyDescent="0.2">
      <c r="AE50" s="159"/>
    </row>
    <row r="54" spans="7:31" x14ac:dyDescent="0.2">
      <c r="G54" s="257"/>
    </row>
    <row r="55" spans="7:31" x14ac:dyDescent="0.2">
      <c r="G55" s="257"/>
    </row>
    <row r="56" spans="7:31" x14ac:dyDescent="0.2">
      <c r="G56" s="257"/>
    </row>
    <row r="57" spans="7:31" x14ac:dyDescent="0.2">
      <c r="G57" s="257"/>
    </row>
    <row r="58" spans="7:31" x14ac:dyDescent="0.2">
      <c r="G58" s="257"/>
    </row>
  </sheetData>
  <sheetProtection algorithmName="SHA-512" hashValue="QnzPD/OoFqHh8jQJ6Y1U00hzObhp7NOXjJ8QKr8QmLf6XJ6zTteEWFW5xLtEYks9Reva0wA9R82kxXW3wbOwfA==" saltValue="AXPnY0OWnRJbyOh5gIhfIQ==" spinCount="100000" sheet="1" objects="1" scenarios="1"/>
  <conditionalFormatting sqref="L3:M5">
    <cfRule type="expression" dxfId="5" priority="1">
      <formula>#REF!="VO"</formula>
    </cfRule>
  </conditionalFormatting>
  <conditionalFormatting sqref="L6:M23">
    <cfRule type="expression" dxfId="4" priority="7">
      <formula>#REF!="VO"</formula>
    </cfRule>
  </conditionalFormatting>
  <conditionalFormatting sqref="M3:M23">
    <cfRule type="expression" dxfId="3" priority="3">
      <formula>#REF!="VO"</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
  <dimension ref="B1:AQ375"/>
  <sheetViews>
    <sheetView workbookViewId="0">
      <pane xSplit="1" ySplit="6" topLeftCell="B7" activePane="bottomRight" state="frozen"/>
      <selection pane="topRight" activeCell="B1" sqref="B1"/>
      <selection pane="bottomLeft" activeCell="A5" sqref="A5"/>
      <selection pane="bottomRight"/>
    </sheetView>
  </sheetViews>
  <sheetFormatPr defaultColWidth="8.875" defaultRowHeight="12.75" x14ac:dyDescent="0.2"/>
  <cols>
    <col min="1" max="1" width="1.625" style="22" customWidth="1"/>
    <col min="2" max="2" width="3" style="22" customWidth="1"/>
    <col min="3" max="3" width="9.5" style="118" customWidth="1"/>
    <col min="4" max="4" width="2.5" style="22" customWidth="1"/>
    <col min="5" max="6" width="8.875" style="22"/>
    <col min="7" max="7" width="10" style="22" customWidth="1"/>
    <col min="8" max="11" width="2.875" style="22" customWidth="1"/>
    <col min="12" max="13" width="3.125" style="22" customWidth="1"/>
    <col min="14" max="14" width="9.625" style="22" customWidth="1"/>
    <col min="15" max="15" width="9" style="22" customWidth="1"/>
    <col min="16" max="16" width="9.125" style="22" customWidth="1"/>
    <col min="17" max="17" width="9.125" style="22" hidden="1" customWidth="1"/>
    <col min="18" max="18" width="8.875" style="22" hidden="1" customWidth="1"/>
    <col min="19" max="31" width="9.125" style="22" customWidth="1"/>
    <col min="32" max="32" width="11" style="158" hidden="1" customWidth="1"/>
    <col min="33" max="33" width="15.875" style="158" hidden="1" customWidth="1"/>
    <col min="34" max="35" width="11.375" style="158" hidden="1" customWidth="1"/>
    <col min="36" max="36" width="9.625" style="158" hidden="1" customWidth="1"/>
    <col min="37" max="37" width="0" style="158" hidden="1" customWidth="1"/>
    <col min="38" max="38" width="8.875" style="158" hidden="1" customWidth="1"/>
    <col min="39" max="39" width="0" style="158" hidden="1" customWidth="1"/>
    <col min="40" max="40" width="0.5" style="158" hidden="1" customWidth="1"/>
    <col min="41" max="41" width="0.125" style="158" hidden="1" customWidth="1"/>
    <col min="42" max="43" width="0" style="158" hidden="1" customWidth="1"/>
    <col min="44" max="16384" width="8.875" style="22"/>
  </cols>
  <sheetData>
    <row r="1" spans="2:43" x14ac:dyDescent="0.2">
      <c r="O1" s="219" t="str">
        <f ca="1">Aanvraagformulier!X75</f>
        <v/>
      </c>
    </row>
    <row r="2" spans="2:43" ht="3.75" customHeight="1" x14ac:dyDescent="0.2">
      <c r="O2" s="219"/>
    </row>
    <row r="3" spans="2:43" x14ac:dyDescent="0.2">
      <c r="K3" s="148"/>
      <c r="L3" s="147"/>
      <c r="M3" s="146" t="s">
        <v>37</v>
      </c>
      <c r="N3" s="145">
        <f ca="1">IFERROR(N375,0)</f>
        <v>0</v>
      </c>
      <c r="O3" s="144">
        <f ca="1">IFERROR(O375,0)</f>
        <v>0</v>
      </c>
    </row>
    <row r="4" spans="2:43" ht="3.75" customHeight="1" x14ac:dyDescent="0.2">
      <c r="N4" s="127"/>
      <c r="O4" s="127"/>
    </row>
    <row r="5" spans="2:43" s="133" customFormat="1" ht="109.5" x14ac:dyDescent="0.2">
      <c r="B5" s="143"/>
      <c r="C5" s="142" t="s">
        <v>25</v>
      </c>
      <c r="D5" s="141"/>
      <c r="E5" s="141" t="s">
        <v>82</v>
      </c>
      <c r="F5" s="141" t="s">
        <v>81</v>
      </c>
      <c r="G5" s="141" t="s">
        <v>80</v>
      </c>
      <c r="H5" s="140" t="s">
        <v>79</v>
      </c>
      <c r="I5" s="140" t="s">
        <v>78</v>
      </c>
      <c r="J5" s="140" t="s">
        <v>77</v>
      </c>
      <c r="K5" s="140" t="s">
        <v>76</v>
      </c>
      <c r="L5" s="140" t="s">
        <v>75</v>
      </c>
      <c r="M5" s="139" t="s">
        <v>74</v>
      </c>
      <c r="N5" s="138" t="s">
        <v>73</v>
      </c>
      <c r="O5" s="137" t="s">
        <v>72</v>
      </c>
      <c r="AF5" s="162"/>
      <c r="AG5" s="162"/>
      <c r="AH5" s="162"/>
      <c r="AI5" s="162"/>
      <c r="AJ5" s="162"/>
      <c r="AK5" s="162"/>
      <c r="AL5" s="162"/>
      <c r="AM5" s="162"/>
      <c r="AN5" s="162"/>
      <c r="AO5" s="162"/>
      <c r="AP5" s="162"/>
      <c r="AQ5" s="162"/>
    </row>
    <row r="6" spans="2:43" s="133" customFormat="1" ht="1.5" customHeight="1" x14ac:dyDescent="0.2">
      <c r="C6" s="136"/>
      <c r="H6" s="135"/>
      <c r="I6" s="135"/>
      <c r="J6" s="135"/>
      <c r="K6" s="135"/>
      <c r="L6" s="135"/>
      <c r="M6" s="135"/>
      <c r="N6" s="134"/>
      <c r="O6" s="134"/>
      <c r="AF6" s="162"/>
      <c r="AG6" s="162"/>
      <c r="AH6" s="162"/>
      <c r="AI6" s="162"/>
      <c r="AJ6" s="162"/>
      <c r="AK6" s="162"/>
      <c r="AL6" s="162"/>
      <c r="AM6" s="162"/>
      <c r="AN6" s="162"/>
      <c r="AO6" s="162"/>
      <c r="AP6" s="162"/>
      <c r="AQ6" s="162"/>
    </row>
    <row r="7" spans="2:43" x14ac:dyDescent="0.2">
      <c r="B7" s="132">
        <f t="shared" ref="B7:B70" ca="1" si="0">C7</f>
        <v>45139</v>
      </c>
      <c r="C7" s="131">
        <f ca="1">IF(MIN(AP8,AP9)=0,AH31,MIN(AP8,AP9))</f>
        <v>45139</v>
      </c>
      <c r="D7" s="130">
        <f t="shared" ref="D7:D70" ca="1" si="1">WEEKDAY(C7,11)</f>
        <v>2</v>
      </c>
      <c r="E7" s="118">
        <f ca="1">VLOOKUP(C7,'Vakantie-Feestdagen'!B:B,1,1)</f>
        <v>45122</v>
      </c>
      <c r="F7" s="118">
        <f ca="1">INDEX('Vakantie-Feestdagen'!C:C,MATCH(E7,'Vakantie-Feestdagen'!B:B,0))</f>
        <v>45165</v>
      </c>
      <c r="G7" s="118" t="str">
        <f ca="1">INDEX('Vakantie-Feestdagen'!D:D,MATCH(F7,'Vakantie-Feestdagen'!C:C,0))</f>
        <v>Zomer</v>
      </c>
      <c r="H7" s="22">
        <f ca="1">IF(AND(C7&gt;=E7,C7&lt;=F7),1,0)</f>
        <v>1</v>
      </c>
      <c r="I7" s="130">
        <f ca="1">IFERROR(MIN(1, VLOOKUP(C7,'Vakantie-Feestdagen'!$U:$U,1,0)   ),0)</f>
        <v>0</v>
      </c>
      <c r="J7" s="130">
        <f ca="1">IFERROR(MIN(1, VLOOKUP(C7,Aanvraagformulier!$B$99:$B$115,1,0)   ),0)</f>
        <v>0</v>
      </c>
      <c r="K7" s="130">
        <f ca="1">IFERROR(MIN(1, VLOOKUP(C7,Aanvraagformulier!$N$99:$N$115,1,0)   ),0)</f>
        <v>0</v>
      </c>
      <c r="L7" s="130">
        <f t="shared" ref="L7:L70" ca="1" si="2">IF(AND($C7&gt;=AP$8,$C7&lt;=AQ$8),1,0)</f>
        <v>0</v>
      </c>
      <c r="M7" s="130">
        <f t="shared" ref="M7:M70" ca="1" si="3">IF(AND($C7&gt;=AP$9,$C7&lt;=AQ$9),1,0)</f>
        <v>0</v>
      </c>
      <c r="N7" s="129">
        <f t="shared" ref="N7:N70" ca="1" si="4">IF(K7=1,1,(H7=0)*(I7=0)*(J7=0))*L7*INDEX($AI$8:$AO$8,1,D7)</f>
        <v>0</v>
      </c>
      <c r="O7" s="126">
        <f t="shared" ref="O7:O70" ca="1" si="5">M7*INDEX($AI$9:$AO$9,1,D7)</f>
        <v>0</v>
      </c>
      <c r="AG7" s="163"/>
      <c r="AH7" s="164"/>
      <c r="AI7" s="182" t="s">
        <v>42</v>
      </c>
      <c r="AJ7" s="183" t="s">
        <v>41</v>
      </c>
      <c r="AK7" s="183" t="s">
        <v>40</v>
      </c>
      <c r="AL7" s="183" t="s">
        <v>39</v>
      </c>
      <c r="AM7" s="184" t="s">
        <v>38</v>
      </c>
      <c r="AN7" s="182"/>
      <c r="AO7" s="184"/>
      <c r="AP7" s="182" t="s">
        <v>69</v>
      </c>
      <c r="AQ7" s="184" t="s">
        <v>85</v>
      </c>
    </row>
    <row r="8" spans="2:43" x14ac:dyDescent="0.2">
      <c r="B8" s="128">
        <f t="shared" ca="1" si="0"/>
        <v>45140</v>
      </c>
      <c r="C8" s="118">
        <f t="shared" ref="C8:C71" ca="1" si="6">C7+1</f>
        <v>45140</v>
      </c>
      <c r="D8" s="22">
        <f t="shared" ca="1" si="1"/>
        <v>3</v>
      </c>
      <c r="E8" s="118">
        <f ca="1">VLOOKUP(C8,'Vakantie-Feestdagen'!B:B,1,1)</f>
        <v>45122</v>
      </c>
      <c r="F8" s="118">
        <f ca="1">INDEX('Vakantie-Feestdagen'!C:C,MATCH(E8,'Vakantie-Feestdagen'!B:B,0))</f>
        <v>45165</v>
      </c>
      <c r="G8" s="118" t="str">
        <f ca="1">INDEX('Vakantie-Feestdagen'!D:D,MATCH(F8,'Vakantie-Feestdagen'!C:C,0))</f>
        <v>Zomer</v>
      </c>
      <c r="H8" s="22">
        <f t="shared" ref="H8:H71" ca="1" si="7">IF(AND(C8&gt;=E8,C8&lt;=F8),1,0)</f>
        <v>1</v>
      </c>
      <c r="I8" s="22">
        <f ca="1">IFERROR(MIN(1, VLOOKUP(C8,'Vakantie-Feestdagen'!$U:$U,1,0)   ),0)</f>
        <v>0</v>
      </c>
      <c r="J8" s="22">
        <f ca="1">IFERROR(MIN(1, VLOOKUP(C8,Aanvraagformulier!$B$99:$B$115,1,0)   ),0)</f>
        <v>0</v>
      </c>
      <c r="K8" s="22">
        <f ca="1">IFERROR(MIN(1, VLOOKUP(C8,Aanvraagformulier!$N$99:$N$115,1,0)   ),0)</f>
        <v>0</v>
      </c>
      <c r="L8" s="22">
        <f t="shared" ca="1" si="2"/>
        <v>0</v>
      </c>
      <c r="M8" s="22">
        <f t="shared" ca="1" si="3"/>
        <v>0</v>
      </c>
      <c r="N8" s="127">
        <f t="shared" ca="1" si="4"/>
        <v>0</v>
      </c>
      <c r="O8" s="126">
        <f t="shared" ca="1" si="5"/>
        <v>0</v>
      </c>
      <c r="Q8" s="304" t="s">
        <v>203</v>
      </c>
      <c r="AF8" s="165"/>
      <c r="AG8" s="160"/>
      <c r="AH8" s="166" t="s">
        <v>84</v>
      </c>
      <c r="AI8" s="167">
        <f>Aanvraagformulier!K46</f>
        <v>0</v>
      </c>
      <c r="AJ8" s="168">
        <f>Aanvraagformulier!L46</f>
        <v>0</v>
      </c>
      <c r="AK8" s="168">
        <f>Aanvraagformulier!M46</f>
        <v>0</v>
      </c>
      <c r="AL8" s="168">
        <f>Aanvraagformulier!N46</f>
        <v>0</v>
      </c>
      <c r="AM8" s="169">
        <f>Aanvraagformulier!O46</f>
        <v>0</v>
      </c>
      <c r="AN8" s="168"/>
      <c r="AO8" s="168"/>
      <c r="AP8" s="170" t="str">
        <f>IF(Aanvraagformulier!K35=0,"",Aanvraagformulier!K35)</f>
        <v/>
      </c>
      <c r="AQ8" s="171" t="str">
        <f>IF(Aanvraagformulier!K36=0,"",Aanvraagformulier!K36)</f>
        <v/>
      </c>
    </row>
    <row r="9" spans="2:43" x14ac:dyDescent="0.2">
      <c r="B9" s="128">
        <f t="shared" ca="1" si="0"/>
        <v>45141</v>
      </c>
      <c r="C9" s="118">
        <f t="shared" ca="1" si="6"/>
        <v>45141</v>
      </c>
      <c r="D9" s="22">
        <f t="shared" ca="1" si="1"/>
        <v>4</v>
      </c>
      <c r="E9" s="118">
        <f ca="1">VLOOKUP(C9,'Vakantie-Feestdagen'!B:B,1,1)</f>
        <v>45122</v>
      </c>
      <c r="F9" s="118">
        <f ca="1">INDEX('Vakantie-Feestdagen'!C:C,MATCH(E9,'Vakantie-Feestdagen'!B:B,0))</f>
        <v>45165</v>
      </c>
      <c r="G9" s="118" t="str">
        <f ca="1">INDEX('Vakantie-Feestdagen'!D:D,MATCH(F9,'Vakantie-Feestdagen'!C:C,0))</f>
        <v>Zomer</v>
      </c>
      <c r="H9" s="22">
        <f t="shared" ca="1" si="7"/>
        <v>1</v>
      </c>
      <c r="I9" s="22">
        <f ca="1">IFERROR(MIN(1, VLOOKUP(C9,'Vakantie-Feestdagen'!$U:$U,1,0)   ),0)</f>
        <v>0</v>
      </c>
      <c r="J9" s="22">
        <f ca="1">IFERROR(MIN(1, VLOOKUP(C9,Aanvraagformulier!$B$99:$B$115,1,0)   ),0)</f>
        <v>0</v>
      </c>
      <c r="K9" s="22">
        <f ca="1">IFERROR(MIN(1, VLOOKUP(C9,Aanvraagformulier!$N$99:$N$115,1,0)   ),0)</f>
        <v>0</v>
      </c>
      <c r="L9" s="22">
        <f t="shared" ca="1" si="2"/>
        <v>0</v>
      </c>
      <c r="M9" s="22">
        <f t="shared" ca="1" si="3"/>
        <v>0</v>
      </c>
      <c r="N9" s="127">
        <f t="shared" ca="1" si="4"/>
        <v>0</v>
      </c>
      <c r="O9" s="126">
        <f t="shared" ca="1" si="5"/>
        <v>0</v>
      </c>
      <c r="Q9" s="305" t="s">
        <v>204</v>
      </c>
      <c r="R9" s="118">
        <v>45122</v>
      </c>
      <c r="AF9" s="172"/>
      <c r="AG9" s="161"/>
      <c r="AH9" s="173" t="s">
        <v>83</v>
      </c>
      <c r="AI9" s="174">
        <f>Aanvraagformulier!S46</f>
        <v>0</v>
      </c>
      <c r="AJ9" s="175">
        <f>Aanvraagformulier!T46</f>
        <v>0</v>
      </c>
      <c r="AK9" s="175">
        <f>Aanvraagformulier!U46</f>
        <v>0</v>
      </c>
      <c r="AL9" s="175">
        <f>Aanvraagformulier!V46</f>
        <v>0</v>
      </c>
      <c r="AM9" s="176">
        <f>Aanvraagformulier!W46</f>
        <v>0</v>
      </c>
      <c r="AN9" s="175"/>
      <c r="AO9" s="175"/>
      <c r="AP9" s="177" t="str">
        <f>IF(Aanvraagformulier!S35=0,"",Aanvraagformulier!S35)</f>
        <v/>
      </c>
      <c r="AQ9" s="178" t="str">
        <f>IF(Aanvraagformulier!S36=0,"",Aanvraagformulier!S36)</f>
        <v/>
      </c>
    </row>
    <row r="10" spans="2:43" x14ac:dyDescent="0.2">
      <c r="B10" s="128">
        <f t="shared" ca="1" si="0"/>
        <v>45142</v>
      </c>
      <c r="C10" s="118">
        <f t="shared" ca="1" si="6"/>
        <v>45142</v>
      </c>
      <c r="D10" s="22">
        <f t="shared" ca="1" si="1"/>
        <v>5</v>
      </c>
      <c r="E10" s="118">
        <f ca="1">VLOOKUP(C10,'Vakantie-Feestdagen'!B:B,1,1)</f>
        <v>45122</v>
      </c>
      <c r="F10" s="118">
        <f ca="1">INDEX('Vakantie-Feestdagen'!C:C,MATCH(E10,'Vakantie-Feestdagen'!B:B,0))</f>
        <v>45165</v>
      </c>
      <c r="G10" s="118" t="str">
        <f ca="1">INDEX('Vakantie-Feestdagen'!D:D,MATCH(F10,'Vakantie-Feestdagen'!C:C,0))</f>
        <v>Zomer</v>
      </c>
      <c r="H10" s="22">
        <f t="shared" ca="1" si="7"/>
        <v>1</v>
      </c>
      <c r="I10" s="22">
        <f ca="1">IFERROR(MIN(1, VLOOKUP(C10,'Vakantie-Feestdagen'!$U:$U,1,0)   ),0)</f>
        <v>0</v>
      </c>
      <c r="J10" s="22">
        <f ca="1">IFERROR(MIN(1, VLOOKUP(C10,Aanvraagformulier!$B$99:$B$115,1,0)   ),0)</f>
        <v>0</v>
      </c>
      <c r="K10" s="22">
        <f ca="1">IFERROR(MIN(1, VLOOKUP(C10,Aanvraagformulier!$N$99:$N$115,1,0)   ),0)</f>
        <v>0</v>
      </c>
      <c r="L10" s="22">
        <f t="shared" ca="1" si="2"/>
        <v>0</v>
      </c>
      <c r="M10" s="22">
        <f t="shared" ca="1" si="3"/>
        <v>0</v>
      </c>
      <c r="N10" s="127">
        <f t="shared" ca="1" si="4"/>
        <v>0</v>
      </c>
      <c r="O10" s="126">
        <f t="shared" ca="1" si="5"/>
        <v>0</v>
      </c>
      <c r="Q10" s="306" t="s">
        <v>205</v>
      </c>
      <c r="R10" s="118">
        <v>45115</v>
      </c>
    </row>
    <row r="11" spans="2:43" x14ac:dyDescent="0.2">
      <c r="B11" s="128">
        <f t="shared" ca="1" si="0"/>
        <v>45143</v>
      </c>
      <c r="C11" s="118">
        <f t="shared" ca="1" si="6"/>
        <v>45143</v>
      </c>
      <c r="D11" s="22">
        <f t="shared" ca="1" si="1"/>
        <v>6</v>
      </c>
      <c r="E11" s="118">
        <f ca="1">VLOOKUP(C11,'Vakantie-Feestdagen'!B:B,1,1)</f>
        <v>45122</v>
      </c>
      <c r="F11" s="118">
        <f ca="1">INDEX('Vakantie-Feestdagen'!C:C,MATCH(E11,'Vakantie-Feestdagen'!B:B,0))</f>
        <v>45165</v>
      </c>
      <c r="G11" s="118" t="str">
        <f ca="1">INDEX('Vakantie-Feestdagen'!D:D,MATCH(F11,'Vakantie-Feestdagen'!C:C,0))</f>
        <v>Zomer</v>
      </c>
      <c r="H11" s="22">
        <f t="shared" ca="1" si="7"/>
        <v>1</v>
      </c>
      <c r="I11" s="22">
        <f ca="1">IFERROR(MIN(1, VLOOKUP(C11,'Vakantie-Feestdagen'!$U:$U,1,0)   ),0)</f>
        <v>0</v>
      </c>
      <c r="J11" s="22">
        <f ca="1">IFERROR(MIN(1, VLOOKUP(C11,Aanvraagformulier!$B$99:$B$115,1,0)   ),0)</f>
        <v>0</v>
      </c>
      <c r="K11" s="22">
        <f ca="1">IFERROR(MIN(1, VLOOKUP(C11,Aanvraagformulier!$N$99:$N$115,1,0)   ),0)</f>
        <v>0</v>
      </c>
      <c r="L11" s="22">
        <f t="shared" ca="1" si="2"/>
        <v>0</v>
      </c>
      <c r="M11" s="22">
        <f t="shared" ca="1" si="3"/>
        <v>0</v>
      </c>
      <c r="N11" s="127">
        <f t="shared" ca="1" si="4"/>
        <v>0</v>
      </c>
      <c r="O11" s="126">
        <f t="shared" ca="1" si="5"/>
        <v>0</v>
      </c>
    </row>
    <row r="12" spans="2:43" x14ac:dyDescent="0.2">
      <c r="B12" s="128">
        <f t="shared" ca="1" si="0"/>
        <v>45144</v>
      </c>
      <c r="C12" s="118">
        <f t="shared" ca="1" si="6"/>
        <v>45144</v>
      </c>
      <c r="D12" s="22">
        <f t="shared" ca="1" si="1"/>
        <v>7</v>
      </c>
      <c r="E12" s="118">
        <f ca="1">VLOOKUP(C12,'Vakantie-Feestdagen'!B:B,1,1)</f>
        <v>45122</v>
      </c>
      <c r="F12" s="118">
        <f ca="1">INDEX('Vakantie-Feestdagen'!C:C,MATCH(E12,'Vakantie-Feestdagen'!B:B,0))</f>
        <v>45165</v>
      </c>
      <c r="G12" s="118" t="str">
        <f ca="1">INDEX('Vakantie-Feestdagen'!D:D,MATCH(F12,'Vakantie-Feestdagen'!C:C,0))</f>
        <v>Zomer</v>
      </c>
      <c r="H12" s="22">
        <f t="shared" ca="1" si="7"/>
        <v>1</v>
      </c>
      <c r="I12" s="22">
        <f ca="1">IFERROR(MIN(1, VLOOKUP(C12,'Vakantie-Feestdagen'!$U:$U,1,0)   ),0)</f>
        <v>0</v>
      </c>
      <c r="J12" s="22">
        <f ca="1">IFERROR(MIN(1, VLOOKUP(C12,Aanvraagformulier!$B$99:$B$115,1,0)   ),0)</f>
        <v>0</v>
      </c>
      <c r="K12" s="22">
        <f ca="1">IFERROR(MIN(1, VLOOKUP(C12,Aanvraagformulier!$N$99:$N$115,1,0)   ),0)</f>
        <v>0</v>
      </c>
      <c r="L12" s="22">
        <f t="shared" ca="1" si="2"/>
        <v>0</v>
      </c>
      <c r="M12" s="22">
        <f t="shared" ca="1" si="3"/>
        <v>0</v>
      </c>
      <c r="N12" s="127">
        <f t="shared" ca="1" si="4"/>
        <v>0</v>
      </c>
      <c r="O12" s="126">
        <f t="shared" ca="1" si="5"/>
        <v>0</v>
      </c>
      <c r="AF12" s="162"/>
      <c r="AG12" s="162"/>
    </row>
    <row r="13" spans="2:43" x14ac:dyDescent="0.2">
      <c r="B13" s="128">
        <f t="shared" ca="1" si="0"/>
        <v>45145</v>
      </c>
      <c r="C13" s="118">
        <f t="shared" ca="1" si="6"/>
        <v>45145</v>
      </c>
      <c r="D13" s="22">
        <f t="shared" ca="1" si="1"/>
        <v>1</v>
      </c>
      <c r="E13" s="118">
        <f ca="1">VLOOKUP(C13,'Vakantie-Feestdagen'!B:B,1,1)</f>
        <v>45122</v>
      </c>
      <c r="F13" s="118">
        <f ca="1">INDEX('Vakantie-Feestdagen'!C:C,MATCH(E13,'Vakantie-Feestdagen'!B:B,0))</f>
        <v>45165</v>
      </c>
      <c r="G13" s="118" t="str">
        <f ca="1">INDEX('Vakantie-Feestdagen'!D:D,MATCH(F13,'Vakantie-Feestdagen'!C:C,0))</f>
        <v>Zomer</v>
      </c>
      <c r="H13" s="22">
        <f t="shared" ca="1" si="7"/>
        <v>1</v>
      </c>
      <c r="I13" s="22">
        <f ca="1">IFERROR(MIN(1, VLOOKUP(C13,'Vakantie-Feestdagen'!$U:$U,1,0)   ),0)</f>
        <v>0</v>
      </c>
      <c r="J13" s="22">
        <f ca="1">IFERROR(MIN(1, VLOOKUP(C13,Aanvraagformulier!$B$99:$B$115,1,0)   ),0)</f>
        <v>0</v>
      </c>
      <c r="K13" s="22">
        <f ca="1">IFERROR(MIN(1, VLOOKUP(C13,Aanvraagformulier!$N$99:$N$115,1,0)   ),0)</f>
        <v>0</v>
      </c>
      <c r="L13" s="22">
        <f t="shared" ca="1" si="2"/>
        <v>0</v>
      </c>
      <c r="M13" s="22">
        <f t="shared" ca="1" si="3"/>
        <v>0</v>
      </c>
      <c r="N13" s="127">
        <f t="shared" ca="1" si="4"/>
        <v>0</v>
      </c>
      <c r="O13" s="126">
        <f t="shared" ca="1" si="5"/>
        <v>0</v>
      </c>
      <c r="AF13" s="162"/>
      <c r="AG13" s="162"/>
      <c r="AH13" s="185" t="s">
        <v>71</v>
      </c>
      <c r="AI13" s="186" t="s">
        <v>70</v>
      </c>
    </row>
    <row r="14" spans="2:43" x14ac:dyDescent="0.2">
      <c r="B14" s="128">
        <f t="shared" ca="1" si="0"/>
        <v>45146</v>
      </c>
      <c r="C14" s="118">
        <f t="shared" ca="1" si="6"/>
        <v>45146</v>
      </c>
      <c r="D14" s="22">
        <f t="shared" ca="1" si="1"/>
        <v>2</v>
      </c>
      <c r="E14" s="118">
        <f ca="1">VLOOKUP(C14,'Vakantie-Feestdagen'!B:B,1,1)</f>
        <v>45122</v>
      </c>
      <c r="F14" s="118">
        <f ca="1">INDEX('Vakantie-Feestdagen'!C:C,MATCH(E14,'Vakantie-Feestdagen'!B:B,0))</f>
        <v>45165</v>
      </c>
      <c r="G14" s="118" t="str">
        <f ca="1">INDEX('Vakantie-Feestdagen'!D:D,MATCH(F14,'Vakantie-Feestdagen'!C:C,0))</f>
        <v>Zomer</v>
      </c>
      <c r="H14" s="22">
        <f t="shared" ca="1" si="7"/>
        <v>1</v>
      </c>
      <c r="I14" s="22">
        <f ca="1">IFERROR(MIN(1, VLOOKUP(C14,'Vakantie-Feestdagen'!$U:$U,1,0)   ),0)</f>
        <v>0</v>
      </c>
      <c r="J14" s="22">
        <f ca="1">IFERROR(MIN(1, VLOOKUP(C14,Aanvraagformulier!$B$99:$B$115,1,0)   ),0)</f>
        <v>0</v>
      </c>
      <c r="K14" s="22">
        <f ca="1">IFERROR(MIN(1, VLOOKUP(C14,Aanvraagformulier!$N$99:$N$115,1,0)   ),0)</f>
        <v>0</v>
      </c>
      <c r="L14" s="22">
        <f t="shared" ca="1" si="2"/>
        <v>0</v>
      </c>
      <c r="M14" s="22">
        <f t="shared" ca="1" si="3"/>
        <v>0</v>
      </c>
      <c r="N14" s="127">
        <f t="shared" ca="1" si="4"/>
        <v>0</v>
      </c>
      <c r="O14" s="126">
        <f t="shared" ca="1" si="5"/>
        <v>0</v>
      </c>
      <c r="AF14" s="187"/>
      <c r="AG14" s="188" t="s">
        <v>69</v>
      </c>
      <c r="AH14" s="170" t="str">
        <f>AP8</f>
        <v/>
      </c>
      <c r="AI14" s="171" t="str">
        <f>AP9</f>
        <v/>
      </c>
      <c r="AK14" s="159"/>
    </row>
    <row r="15" spans="2:43" x14ac:dyDescent="0.2">
      <c r="B15" s="128">
        <f t="shared" ca="1" si="0"/>
        <v>45147</v>
      </c>
      <c r="C15" s="118">
        <f t="shared" ca="1" si="6"/>
        <v>45147</v>
      </c>
      <c r="D15" s="22">
        <f t="shared" ca="1" si="1"/>
        <v>3</v>
      </c>
      <c r="E15" s="118">
        <f ca="1">VLOOKUP(C15,'Vakantie-Feestdagen'!B:B,1,1)</f>
        <v>45122</v>
      </c>
      <c r="F15" s="118">
        <f ca="1">INDEX('Vakantie-Feestdagen'!C:C,MATCH(E15,'Vakantie-Feestdagen'!B:B,0))</f>
        <v>45165</v>
      </c>
      <c r="G15" s="118" t="str">
        <f ca="1">INDEX('Vakantie-Feestdagen'!D:D,MATCH(F15,'Vakantie-Feestdagen'!C:C,0))</f>
        <v>Zomer</v>
      </c>
      <c r="H15" s="22">
        <f t="shared" ca="1" si="7"/>
        <v>1</v>
      </c>
      <c r="I15" s="22">
        <f ca="1">IFERROR(MIN(1, VLOOKUP(C15,'Vakantie-Feestdagen'!$U:$U,1,0)   ),0)</f>
        <v>0</v>
      </c>
      <c r="J15" s="22">
        <f ca="1">IFERROR(MIN(1, VLOOKUP(C15,Aanvraagformulier!$B$99:$B$115,1,0)   ),0)</f>
        <v>0</v>
      </c>
      <c r="K15" s="22">
        <f ca="1">IFERROR(MIN(1, VLOOKUP(C15,Aanvraagformulier!$N$99:$N$115,1,0)   ),0)</f>
        <v>0</v>
      </c>
      <c r="L15" s="22">
        <f t="shared" ca="1" si="2"/>
        <v>0</v>
      </c>
      <c r="M15" s="22">
        <f t="shared" ca="1" si="3"/>
        <v>0</v>
      </c>
      <c r="N15" s="127">
        <f t="shared" ca="1" si="4"/>
        <v>0</v>
      </c>
      <c r="O15" s="126">
        <f t="shared" ca="1" si="5"/>
        <v>0</v>
      </c>
      <c r="AF15" s="189"/>
      <c r="AG15" s="190" t="s">
        <v>68</v>
      </c>
      <c r="AH15" s="196" t="str">
        <f>AQ8</f>
        <v/>
      </c>
      <c r="AI15" s="181" t="str">
        <f>AQ9</f>
        <v/>
      </c>
    </row>
    <row r="16" spans="2:43" x14ac:dyDescent="0.2">
      <c r="B16" s="128">
        <f t="shared" ca="1" si="0"/>
        <v>45148</v>
      </c>
      <c r="C16" s="118">
        <f t="shared" ca="1" si="6"/>
        <v>45148</v>
      </c>
      <c r="D16" s="22">
        <f t="shared" ca="1" si="1"/>
        <v>4</v>
      </c>
      <c r="E16" s="118">
        <f ca="1">VLOOKUP(C16,'Vakantie-Feestdagen'!B:B,1,1)</f>
        <v>45122</v>
      </c>
      <c r="F16" s="118">
        <f ca="1">INDEX('Vakantie-Feestdagen'!C:C,MATCH(E16,'Vakantie-Feestdagen'!B:B,0))</f>
        <v>45165</v>
      </c>
      <c r="G16" s="118" t="str">
        <f ca="1">INDEX('Vakantie-Feestdagen'!D:D,MATCH(F16,'Vakantie-Feestdagen'!C:C,0))</f>
        <v>Zomer</v>
      </c>
      <c r="H16" s="22">
        <f t="shared" ca="1" si="7"/>
        <v>1</v>
      </c>
      <c r="I16" s="22">
        <f ca="1">IFERROR(MIN(1, VLOOKUP(C16,'Vakantie-Feestdagen'!$U:$U,1,0)   ),0)</f>
        <v>0</v>
      </c>
      <c r="J16" s="22">
        <f ca="1">IFERROR(MIN(1, VLOOKUP(C16,Aanvraagformulier!$B$99:$B$115,1,0)   ),0)</f>
        <v>0</v>
      </c>
      <c r="K16" s="22">
        <f ca="1">IFERROR(MIN(1, VLOOKUP(C16,Aanvraagformulier!$N$99:$N$115,1,0)   ),0)</f>
        <v>0</v>
      </c>
      <c r="L16" s="22">
        <f t="shared" ca="1" si="2"/>
        <v>0</v>
      </c>
      <c r="M16" s="22">
        <f t="shared" ca="1" si="3"/>
        <v>0</v>
      </c>
      <c r="N16" s="127">
        <f t="shared" ca="1" si="4"/>
        <v>0</v>
      </c>
      <c r="O16" s="126">
        <f t="shared" ca="1" si="5"/>
        <v>0</v>
      </c>
      <c r="AF16" s="189"/>
      <c r="AG16" s="190" t="s">
        <v>67</v>
      </c>
      <c r="AH16" s="179" t="e">
        <f>IF(YEAR(AH14)*100+MONTH(AH14)=YEAR(AH15)*100+MONTH(AH15),
NETWORKDAYS(AH14,AH15)   /
NETWORKDAYS(DATE(YEAR(AH14),MONTH(AH14),1),DATE(YEAR(AH14),MONTH(AH14)+1,1)-1),
NETWORKDAYS(AH14,DATE(YEAR(AH14),MONTH(AH14)+1,1)-1)   /
NETWORKDAYS(DATE(YEAR(AH14),MONTH(AH14),1),DATE(YEAR(AH14),MONTH(AH14)+1,1)-1)     )</f>
        <v>#VALUE!</v>
      </c>
      <c r="AI16" s="242" t="e">
        <f>IF(YEAR(AI14)*100+MONTH(AI14)=YEAR(AI15)*100+MONTH(AI15),
NETWORKDAYS(AI14,AI15)   /
NETWORKDAYS(DATE(YEAR(AI14),MONTH(AI14),1),DATE(YEAR(AI14),MONTH(AI14)+1,1)-1),
NETWORKDAYS(AI14,DATE(YEAR(AI14),MONTH(AI14)+1,1)-1)   /
NETWORKDAYS(DATE(YEAR(AI14),MONTH(AI14),1),DATE(YEAR(AI14),MONTH(AI14)+1,1)-1)     )</f>
        <v>#VALUE!</v>
      </c>
    </row>
    <row r="17" spans="2:35" x14ac:dyDescent="0.2">
      <c r="B17" s="128">
        <f t="shared" ca="1" si="0"/>
        <v>45149</v>
      </c>
      <c r="C17" s="118">
        <f t="shared" ca="1" si="6"/>
        <v>45149</v>
      </c>
      <c r="D17" s="22">
        <f t="shared" ca="1" si="1"/>
        <v>5</v>
      </c>
      <c r="E17" s="118">
        <f ca="1">VLOOKUP(C17,'Vakantie-Feestdagen'!B:B,1,1)</f>
        <v>45122</v>
      </c>
      <c r="F17" s="118">
        <f ca="1">INDEX('Vakantie-Feestdagen'!C:C,MATCH(E17,'Vakantie-Feestdagen'!B:B,0))</f>
        <v>45165</v>
      </c>
      <c r="G17" s="118" t="str">
        <f ca="1">INDEX('Vakantie-Feestdagen'!D:D,MATCH(F17,'Vakantie-Feestdagen'!C:C,0))</f>
        <v>Zomer</v>
      </c>
      <c r="H17" s="22">
        <f t="shared" ca="1" si="7"/>
        <v>1</v>
      </c>
      <c r="I17" s="22">
        <f ca="1">IFERROR(MIN(1, VLOOKUP(C17,'Vakantie-Feestdagen'!$U:$U,1,0)   ),0)</f>
        <v>0</v>
      </c>
      <c r="J17" s="22">
        <f ca="1">IFERROR(MIN(1, VLOOKUP(C17,Aanvraagformulier!$B$99:$B$115,1,0)   ),0)</f>
        <v>0</v>
      </c>
      <c r="K17" s="22">
        <f ca="1">IFERROR(MIN(1, VLOOKUP(C17,Aanvraagformulier!$N$99:$N$115,1,0)   ),0)</f>
        <v>0</v>
      </c>
      <c r="L17" s="22">
        <f t="shared" ca="1" si="2"/>
        <v>0</v>
      </c>
      <c r="M17" s="22">
        <f t="shared" ca="1" si="3"/>
        <v>0</v>
      </c>
      <c r="N17" s="127">
        <f t="shared" ca="1" si="4"/>
        <v>0</v>
      </c>
      <c r="O17" s="126">
        <f t="shared" ca="1" si="5"/>
        <v>0</v>
      </c>
      <c r="AF17" s="189"/>
      <c r="AG17" s="190" t="s">
        <v>66</v>
      </c>
      <c r="AH17" s="179" t="e">
        <f>IF(YEAR(AH14)*100+MONTH(AH14)=YEAR(AH15)*100+MONTH(AH15),0,
NETWORKDAYS(DATE(YEAR(AH15),MONTH(AH15),1),AH15)/
NETWORKDAYS(DATE(YEAR(AH15),MONTH(AH15),1),DATE(YEAR(AH15),MONTH(AH15)+1,1)-1))</f>
        <v>#VALUE!</v>
      </c>
      <c r="AI17" s="164" t="e">
        <f>IF(YEAR(AI14)*100+MONTH(AI14)=YEAR(AI15)*100+MONTH(AI15),0,
NETWORKDAYS(DATE(YEAR(AI15),MONTH(AI15),1),AI15)/
NETWORKDAYS(DATE(YEAR(AI15),MONTH(AI15),1),DATE(YEAR(AI15),MONTH(AI15)+1,1)-1))</f>
        <v>#VALUE!</v>
      </c>
    </row>
    <row r="18" spans="2:35" x14ac:dyDescent="0.2">
      <c r="B18" s="128">
        <f t="shared" ca="1" si="0"/>
        <v>45150</v>
      </c>
      <c r="C18" s="118">
        <f t="shared" ca="1" si="6"/>
        <v>45150</v>
      </c>
      <c r="D18" s="22">
        <f t="shared" ca="1" si="1"/>
        <v>6</v>
      </c>
      <c r="E18" s="118">
        <f ca="1">VLOOKUP(C18,'Vakantie-Feestdagen'!B:B,1,1)</f>
        <v>45122</v>
      </c>
      <c r="F18" s="118">
        <f ca="1">INDEX('Vakantie-Feestdagen'!C:C,MATCH(E18,'Vakantie-Feestdagen'!B:B,0))</f>
        <v>45165</v>
      </c>
      <c r="G18" s="118" t="str">
        <f ca="1">INDEX('Vakantie-Feestdagen'!D:D,MATCH(F18,'Vakantie-Feestdagen'!C:C,0))</f>
        <v>Zomer</v>
      </c>
      <c r="H18" s="22">
        <f t="shared" ca="1" si="7"/>
        <v>1</v>
      </c>
      <c r="I18" s="22">
        <f ca="1">IFERROR(MIN(1, VLOOKUP(C18,'Vakantie-Feestdagen'!$U:$U,1,0)   ),0)</f>
        <v>0</v>
      </c>
      <c r="J18" s="22">
        <f ca="1">IFERROR(MIN(1, VLOOKUP(C18,Aanvraagformulier!$B$99:$B$115,1,0)   ),0)</f>
        <v>0</v>
      </c>
      <c r="K18" s="22">
        <f ca="1">IFERROR(MIN(1, VLOOKUP(C18,Aanvraagformulier!$N$99:$N$115,1,0)   ),0)</f>
        <v>0</v>
      </c>
      <c r="L18" s="22">
        <f t="shared" ca="1" si="2"/>
        <v>0</v>
      </c>
      <c r="M18" s="22">
        <f t="shared" ca="1" si="3"/>
        <v>0</v>
      </c>
      <c r="N18" s="127">
        <f t="shared" ca="1" si="4"/>
        <v>0</v>
      </c>
      <c r="O18" s="126">
        <f t="shared" ca="1" si="5"/>
        <v>0</v>
      </c>
      <c r="AF18" s="189"/>
      <c r="AG18" s="190" t="s">
        <v>65</v>
      </c>
      <c r="AH18" s="179" t="e">
        <f>MAX(0,(YEAR(AH15)*12+MONTH(AH15))-(YEAR(AH14)*12+MONTH(AH14))-1)</f>
        <v>#VALUE!</v>
      </c>
      <c r="AI18" s="164" t="e">
        <f>MAX(0,(YEAR(AI15)*12+MONTH(AI15))-(YEAR(AI14)*12+MONTH(AI14))-1)</f>
        <v>#VALUE!</v>
      </c>
    </row>
    <row r="19" spans="2:35" x14ac:dyDescent="0.2">
      <c r="B19" s="128">
        <f t="shared" ca="1" si="0"/>
        <v>45151</v>
      </c>
      <c r="C19" s="118">
        <f t="shared" ca="1" si="6"/>
        <v>45151</v>
      </c>
      <c r="D19" s="22">
        <f t="shared" ca="1" si="1"/>
        <v>7</v>
      </c>
      <c r="E19" s="118">
        <f ca="1">VLOOKUP(C19,'Vakantie-Feestdagen'!B:B,1,1)</f>
        <v>45122</v>
      </c>
      <c r="F19" s="118">
        <f ca="1">INDEX('Vakantie-Feestdagen'!C:C,MATCH(E19,'Vakantie-Feestdagen'!B:B,0))</f>
        <v>45165</v>
      </c>
      <c r="G19" s="118" t="str">
        <f ca="1">INDEX('Vakantie-Feestdagen'!D:D,MATCH(F19,'Vakantie-Feestdagen'!C:C,0))</f>
        <v>Zomer</v>
      </c>
      <c r="H19" s="22">
        <f t="shared" ca="1" si="7"/>
        <v>1</v>
      </c>
      <c r="I19" s="22">
        <f ca="1">IFERROR(MIN(1, VLOOKUP(C19,'Vakantie-Feestdagen'!$U:$U,1,0)   ),0)</f>
        <v>0</v>
      </c>
      <c r="J19" s="22">
        <f ca="1">IFERROR(MIN(1, VLOOKUP(C19,Aanvraagformulier!$B$99:$B$115,1,0)   ),0)</f>
        <v>0</v>
      </c>
      <c r="K19" s="22">
        <f ca="1">IFERROR(MIN(1, VLOOKUP(C19,Aanvraagformulier!$N$99:$N$115,1,0)   ),0)</f>
        <v>0</v>
      </c>
      <c r="L19" s="22">
        <f t="shared" ca="1" si="2"/>
        <v>0</v>
      </c>
      <c r="M19" s="22">
        <f t="shared" ca="1" si="3"/>
        <v>0</v>
      </c>
      <c r="N19" s="127">
        <f t="shared" ca="1" si="4"/>
        <v>0</v>
      </c>
      <c r="O19" s="126">
        <f t="shared" ca="1" si="5"/>
        <v>0</v>
      </c>
      <c r="AF19" s="191"/>
      <c r="AG19" s="192" t="s">
        <v>64</v>
      </c>
      <c r="AH19" s="172" t="e">
        <f>AH16+AH17+AH18</f>
        <v>#VALUE!</v>
      </c>
      <c r="AI19" s="180" t="e">
        <f>AI16+AI17+AI18</f>
        <v>#VALUE!</v>
      </c>
    </row>
    <row r="20" spans="2:35" x14ac:dyDescent="0.2">
      <c r="B20" s="128">
        <f t="shared" ca="1" si="0"/>
        <v>45152</v>
      </c>
      <c r="C20" s="118">
        <f t="shared" ca="1" si="6"/>
        <v>45152</v>
      </c>
      <c r="D20" s="22">
        <f t="shared" ca="1" si="1"/>
        <v>1</v>
      </c>
      <c r="E20" s="118">
        <f ca="1">VLOOKUP(C20,'Vakantie-Feestdagen'!B:B,1,1)</f>
        <v>45122</v>
      </c>
      <c r="F20" s="118">
        <f ca="1">INDEX('Vakantie-Feestdagen'!C:C,MATCH(E20,'Vakantie-Feestdagen'!B:B,0))</f>
        <v>45165</v>
      </c>
      <c r="G20" s="118" t="str">
        <f ca="1">INDEX('Vakantie-Feestdagen'!D:D,MATCH(F20,'Vakantie-Feestdagen'!C:C,0))</f>
        <v>Zomer</v>
      </c>
      <c r="H20" s="22">
        <f t="shared" ca="1" si="7"/>
        <v>1</v>
      </c>
      <c r="I20" s="22">
        <f ca="1">IFERROR(MIN(1, VLOOKUP(C20,'Vakantie-Feestdagen'!$U:$U,1,0)   ),0)</f>
        <v>0</v>
      </c>
      <c r="J20" s="22">
        <f ca="1">IFERROR(MIN(1, VLOOKUP(C20,Aanvraagformulier!$B$99:$B$115,1,0)   ),0)</f>
        <v>0</v>
      </c>
      <c r="K20" s="22">
        <f ca="1">IFERROR(MIN(1, VLOOKUP(C20,Aanvraagformulier!$N$99:$N$115,1,0)   ),0)</f>
        <v>0</v>
      </c>
      <c r="L20" s="22">
        <f t="shared" ca="1" si="2"/>
        <v>0</v>
      </c>
      <c r="M20" s="22">
        <f t="shared" ca="1" si="3"/>
        <v>0</v>
      </c>
      <c r="N20" s="127">
        <f t="shared" ca="1" si="4"/>
        <v>0</v>
      </c>
      <c r="O20" s="126">
        <f t="shared" ca="1" si="5"/>
        <v>0</v>
      </c>
    </row>
    <row r="21" spans="2:35" x14ac:dyDescent="0.2">
      <c r="B21" s="128">
        <f t="shared" ca="1" si="0"/>
        <v>45153</v>
      </c>
      <c r="C21" s="118">
        <f t="shared" ca="1" si="6"/>
        <v>45153</v>
      </c>
      <c r="D21" s="22">
        <f t="shared" ca="1" si="1"/>
        <v>2</v>
      </c>
      <c r="E21" s="118">
        <f ca="1">VLOOKUP(C21,'Vakantie-Feestdagen'!B:B,1,1)</f>
        <v>45122</v>
      </c>
      <c r="F21" s="118">
        <f ca="1">INDEX('Vakantie-Feestdagen'!C:C,MATCH(E21,'Vakantie-Feestdagen'!B:B,0))</f>
        <v>45165</v>
      </c>
      <c r="G21" s="118" t="str">
        <f ca="1">INDEX('Vakantie-Feestdagen'!D:D,MATCH(F21,'Vakantie-Feestdagen'!C:C,0))</f>
        <v>Zomer</v>
      </c>
      <c r="H21" s="22">
        <f t="shared" ca="1" si="7"/>
        <v>1</v>
      </c>
      <c r="I21" s="22">
        <f ca="1">IFERROR(MIN(1, VLOOKUP(C21,'Vakantie-Feestdagen'!$U:$U,1,0)   ),0)</f>
        <v>0</v>
      </c>
      <c r="J21" s="22">
        <f ca="1">IFERROR(MIN(1, VLOOKUP(C21,Aanvraagformulier!$B$99:$B$115,1,0)   ),0)</f>
        <v>0</v>
      </c>
      <c r="K21" s="22">
        <f ca="1">IFERROR(MIN(1, VLOOKUP(C21,Aanvraagformulier!$N$99:$N$115,1,0)   ),0)</f>
        <v>0</v>
      </c>
      <c r="L21" s="22">
        <f t="shared" ca="1" si="2"/>
        <v>0</v>
      </c>
      <c r="M21" s="22">
        <f t="shared" ca="1" si="3"/>
        <v>0</v>
      </c>
      <c r="N21" s="127">
        <f t="shared" ca="1" si="4"/>
        <v>0</v>
      </c>
      <c r="O21" s="126">
        <f t="shared" ca="1" si="5"/>
        <v>0</v>
      </c>
      <c r="AF21" s="187"/>
      <c r="AG21" s="188" t="s">
        <v>63</v>
      </c>
      <c r="AH21" s="169">
        <f ca="1">N3</f>
        <v>0</v>
      </c>
    </row>
    <row r="22" spans="2:35" x14ac:dyDescent="0.2">
      <c r="B22" s="128">
        <f t="shared" ca="1" si="0"/>
        <v>45154</v>
      </c>
      <c r="C22" s="118">
        <f t="shared" ca="1" si="6"/>
        <v>45154</v>
      </c>
      <c r="D22" s="22">
        <f t="shared" ca="1" si="1"/>
        <v>3</v>
      </c>
      <c r="E22" s="118">
        <f ca="1">VLOOKUP(C22,'Vakantie-Feestdagen'!B:B,1,1)</f>
        <v>45122</v>
      </c>
      <c r="F22" s="118">
        <f ca="1">INDEX('Vakantie-Feestdagen'!C:C,MATCH(E22,'Vakantie-Feestdagen'!B:B,0))</f>
        <v>45165</v>
      </c>
      <c r="G22" s="118" t="str">
        <f ca="1">INDEX('Vakantie-Feestdagen'!D:D,MATCH(F22,'Vakantie-Feestdagen'!C:C,0))</f>
        <v>Zomer</v>
      </c>
      <c r="H22" s="22">
        <f t="shared" ca="1" si="7"/>
        <v>1</v>
      </c>
      <c r="I22" s="22">
        <f ca="1">IFERROR(MIN(1, VLOOKUP(C22,'Vakantie-Feestdagen'!$U:$U,1,0)   ),0)</f>
        <v>0</v>
      </c>
      <c r="J22" s="22">
        <f ca="1">IFERROR(MIN(1, VLOOKUP(C22,Aanvraagformulier!$B$99:$B$115,1,0)   ),0)</f>
        <v>0</v>
      </c>
      <c r="K22" s="22">
        <f ca="1">IFERROR(MIN(1, VLOOKUP(C22,Aanvraagformulier!$N$99:$N$115,1,0)   ),0)</f>
        <v>0</v>
      </c>
      <c r="L22" s="22">
        <f t="shared" ca="1" si="2"/>
        <v>0</v>
      </c>
      <c r="M22" s="22">
        <f t="shared" ca="1" si="3"/>
        <v>0</v>
      </c>
      <c r="N22" s="127">
        <f t="shared" ca="1" si="4"/>
        <v>0</v>
      </c>
      <c r="O22" s="126">
        <f t="shared" ca="1" si="5"/>
        <v>0</v>
      </c>
      <c r="AF22" s="191"/>
      <c r="AG22" s="192" t="s">
        <v>62</v>
      </c>
      <c r="AH22" s="180">
        <f>IFERROR(AH19,0)</f>
        <v>0</v>
      </c>
    </row>
    <row r="23" spans="2:35" x14ac:dyDescent="0.2">
      <c r="B23" s="128">
        <f t="shared" ca="1" si="0"/>
        <v>45155</v>
      </c>
      <c r="C23" s="118">
        <f t="shared" ca="1" si="6"/>
        <v>45155</v>
      </c>
      <c r="D23" s="22">
        <f t="shared" ca="1" si="1"/>
        <v>4</v>
      </c>
      <c r="E23" s="118">
        <f ca="1">VLOOKUP(C23,'Vakantie-Feestdagen'!B:B,1,1)</f>
        <v>45122</v>
      </c>
      <c r="F23" s="118">
        <f ca="1">INDEX('Vakantie-Feestdagen'!C:C,MATCH(E23,'Vakantie-Feestdagen'!B:B,0))</f>
        <v>45165</v>
      </c>
      <c r="G23" s="118" t="str">
        <f ca="1">INDEX('Vakantie-Feestdagen'!D:D,MATCH(F23,'Vakantie-Feestdagen'!C:C,0))</f>
        <v>Zomer</v>
      </c>
      <c r="H23" s="22">
        <f t="shared" ca="1" si="7"/>
        <v>1</v>
      </c>
      <c r="I23" s="22">
        <f ca="1">IFERROR(MIN(1, VLOOKUP(C23,'Vakantie-Feestdagen'!$U:$U,1,0)   ),0)</f>
        <v>0</v>
      </c>
      <c r="J23" s="22">
        <f ca="1">IFERROR(MIN(1, VLOOKUP(C23,Aanvraagformulier!$B$99:$B$115,1,0)   ),0)</f>
        <v>0</v>
      </c>
      <c r="K23" s="22">
        <f ca="1">IFERROR(MIN(1, VLOOKUP(C23,Aanvraagformulier!$N$99:$N$115,1,0)   ),0)</f>
        <v>0</v>
      </c>
      <c r="L23" s="22">
        <f t="shared" ca="1" si="2"/>
        <v>0</v>
      </c>
      <c r="M23" s="22">
        <f t="shared" ca="1" si="3"/>
        <v>0</v>
      </c>
      <c r="N23" s="127">
        <f t="shared" ca="1" si="4"/>
        <v>0</v>
      </c>
      <c r="O23" s="126">
        <f t="shared" ca="1" si="5"/>
        <v>0</v>
      </c>
    </row>
    <row r="24" spans="2:35" x14ac:dyDescent="0.2">
      <c r="B24" s="128">
        <f t="shared" ca="1" si="0"/>
        <v>45156</v>
      </c>
      <c r="C24" s="118">
        <f t="shared" ca="1" si="6"/>
        <v>45156</v>
      </c>
      <c r="D24" s="22">
        <f t="shared" ca="1" si="1"/>
        <v>5</v>
      </c>
      <c r="E24" s="118">
        <f ca="1">VLOOKUP(C24,'Vakantie-Feestdagen'!B:B,1,1)</f>
        <v>45122</v>
      </c>
      <c r="F24" s="118">
        <f ca="1">INDEX('Vakantie-Feestdagen'!C:C,MATCH(E24,'Vakantie-Feestdagen'!B:B,0))</f>
        <v>45165</v>
      </c>
      <c r="G24" s="118" t="str">
        <f ca="1">INDEX('Vakantie-Feestdagen'!D:D,MATCH(F24,'Vakantie-Feestdagen'!C:C,0))</f>
        <v>Zomer</v>
      </c>
      <c r="H24" s="22">
        <f t="shared" ca="1" si="7"/>
        <v>1</v>
      </c>
      <c r="I24" s="22">
        <f ca="1">IFERROR(MIN(1, VLOOKUP(C24,'Vakantie-Feestdagen'!$U:$U,1,0)   ),0)</f>
        <v>0</v>
      </c>
      <c r="J24" s="22">
        <f ca="1">IFERROR(MIN(1, VLOOKUP(C24,Aanvraagformulier!$B$99:$B$115,1,0)   ),0)</f>
        <v>0</v>
      </c>
      <c r="K24" s="22">
        <f ca="1">IFERROR(MIN(1, VLOOKUP(C24,Aanvraagformulier!$N$99:$N$115,1,0)   ),0)</f>
        <v>0</v>
      </c>
      <c r="L24" s="22">
        <f t="shared" ca="1" si="2"/>
        <v>0</v>
      </c>
      <c r="M24" s="22">
        <f t="shared" ca="1" si="3"/>
        <v>0</v>
      </c>
      <c r="N24" s="127">
        <f t="shared" ca="1" si="4"/>
        <v>0</v>
      </c>
      <c r="O24" s="126">
        <f t="shared" ca="1" si="5"/>
        <v>0</v>
      </c>
      <c r="AH24" s="513" t="s">
        <v>61</v>
      </c>
      <c r="AI24" s="514"/>
    </row>
    <row r="25" spans="2:35" x14ac:dyDescent="0.2">
      <c r="B25" s="128">
        <f t="shared" ca="1" si="0"/>
        <v>45157</v>
      </c>
      <c r="C25" s="118">
        <f t="shared" ca="1" si="6"/>
        <v>45157</v>
      </c>
      <c r="D25" s="22">
        <f t="shared" ca="1" si="1"/>
        <v>6</v>
      </c>
      <c r="E25" s="118">
        <f ca="1">VLOOKUP(C25,'Vakantie-Feestdagen'!B:B,1,1)</f>
        <v>45122</v>
      </c>
      <c r="F25" s="118">
        <f ca="1">INDEX('Vakantie-Feestdagen'!C:C,MATCH(E25,'Vakantie-Feestdagen'!B:B,0))</f>
        <v>45165</v>
      </c>
      <c r="G25" s="118" t="str">
        <f ca="1">INDEX('Vakantie-Feestdagen'!D:D,MATCH(F25,'Vakantie-Feestdagen'!C:C,0))</f>
        <v>Zomer</v>
      </c>
      <c r="H25" s="22">
        <f t="shared" ca="1" si="7"/>
        <v>1</v>
      </c>
      <c r="I25" s="22">
        <f ca="1">IFERROR(MIN(1, VLOOKUP(C25,'Vakantie-Feestdagen'!$U:$U,1,0)   ),0)</f>
        <v>0</v>
      </c>
      <c r="J25" s="22">
        <f ca="1">IFERROR(MIN(1, VLOOKUP(C25,Aanvraagformulier!$B$99:$B$115,1,0)   ),0)</f>
        <v>0</v>
      </c>
      <c r="K25" s="22">
        <f ca="1">IFERROR(MIN(1, VLOOKUP(C25,Aanvraagformulier!$N$99:$N$115,1,0)   ),0)</f>
        <v>0</v>
      </c>
      <c r="L25" s="22">
        <f t="shared" ca="1" si="2"/>
        <v>0</v>
      </c>
      <c r="M25" s="22">
        <f t="shared" ca="1" si="3"/>
        <v>0</v>
      </c>
      <c r="N25" s="127">
        <f t="shared" ca="1" si="4"/>
        <v>0</v>
      </c>
      <c r="O25" s="126">
        <f t="shared" ca="1" si="5"/>
        <v>0</v>
      </c>
      <c r="AH25" s="515"/>
      <c r="AI25" s="516"/>
    </row>
    <row r="26" spans="2:35" x14ac:dyDescent="0.2">
      <c r="B26" s="128">
        <f t="shared" ca="1" si="0"/>
        <v>45158</v>
      </c>
      <c r="C26" s="118">
        <f t="shared" ca="1" si="6"/>
        <v>45158</v>
      </c>
      <c r="D26" s="22">
        <f t="shared" ca="1" si="1"/>
        <v>7</v>
      </c>
      <c r="E26" s="118">
        <f ca="1">VLOOKUP(C26,'Vakantie-Feestdagen'!B:B,1,1)</f>
        <v>45122</v>
      </c>
      <c r="F26" s="118">
        <f ca="1">INDEX('Vakantie-Feestdagen'!C:C,MATCH(E26,'Vakantie-Feestdagen'!B:B,0))</f>
        <v>45165</v>
      </c>
      <c r="G26" s="118" t="str">
        <f ca="1">INDEX('Vakantie-Feestdagen'!D:D,MATCH(F26,'Vakantie-Feestdagen'!C:C,0))</f>
        <v>Zomer</v>
      </c>
      <c r="H26" s="22">
        <f t="shared" ca="1" si="7"/>
        <v>1</v>
      </c>
      <c r="I26" s="22">
        <f ca="1">IFERROR(MIN(1, VLOOKUP(C26,'Vakantie-Feestdagen'!$U:$U,1,0)   ),0)</f>
        <v>0</v>
      </c>
      <c r="J26" s="22">
        <f ca="1">IFERROR(MIN(1, VLOOKUP(C26,Aanvraagformulier!$B$99:$B$115,1,0)   ),0)</f>
        <v>0</v>
      </c>
      <c r="K26" s="22">
        <f ca="1">IFERROR(MIN(1, VLOOKUP(C26,Aanvraagformulier!$N$99:$N$115,1,0)   ),0)</f>
        <v>0</v>
      </c>
      <c r="L26" s="22">
        <f t="shared" ca="1" si="2"/>
        <v>0</v>
      </c>
      <c r="M26" s="22">
        <f t="shared" ca="1" si="3"/>
        <v>0</v>
      </c>
      <c r="N26" s="127">
        <f t="shared" ca="1" si="4"/>
        <v>0</v>
      </c>
      <c r="O26" s="126">
        <f t="shared" ca="1" si="5"/>
        <v>0</v>
      </c>
      <c r="AH26" s="515"/>
      <c r="AI26" s="516"/>
    </row>
    <row r="27" spans="2:35" x14ac:dyDescent="0.2">
      <c r="B27" s="128">
        <f t="shared" ca="1" si="0"/>
        <v>45159</v>
      </c>
      <c r="C27" s="118">
        <f t="shared" ca="1" si="6"/>
        <v>45159</v>
      </c>
      <c r="D27" s="22">
        <f t="shared" ca="1" si="1"/>
        <v>1</v>
      </c>
      <c r="E27" s="118">
        <f ca="1">VLOOKUP(C27,'Vakantie-Feestdagen'!B:B,1,1)</f>
        <v>45122</v>
      </c>
      <c r="F27" s="118">
        <f ca="1">INDEX('Vakantie-Feestdagen'!C:C,MATCH(E27,'Vakantie-Feestdagen'!B:B,0))</f>
        <v>45165</v>
      </c>
      <c r="G27" s="118" t="str">
        <f ca="1">INDEX('Vakantie-Feestdagen'!D:D,MATCH(F27,'Vakantie-Feestdagen'!C:C,0))</f>
        <v>Zomer</v>
      </c>
      <c r="H27" s="22">
        <f t="shared" ca="1" si="7"/>
        <v>1</v>
      </c>
      <c r="I27" s="22">
        <f ca="1">IFERROR(MIN(1, VLOOKUP(C27,'Vakantie-Feestdagen'!$U:$U,1,0)   ),0)</f>
        <v>0</v>
      </c>
      <c r="J27" s="22">
        <f ca="1">IFERROR(MIN(1, VLOOKUP(C27,Aanvraagformulier!$B$99:$B$115,1,0)   ),0)</f>
        <v>0</v>
      </c>
      <c r="K27" s="22">
        <f ca="1">IFERROR(MIN(1, VLOOKUP(C27,Aanvraagformulier!$N$99:$N$115,1,0)   ),0)</f>
        <v>0</v>
      </c>
      <c r="L27" s="22">
        <f t="shared" ca="1" si="2"/>
        <v>0</v>
      </c>
      <c r="M27" s="22">
        <f t="shared" ca="1" si="3"/>
        <v>0</v>
      </c>
      <c r="N27" s="127">
        <f t="shared" ca="1" si="4"/>
        <v>0</v>
      </c>
      <c r="O27" s="126">
        <f t="shared" ca="1" si="5"/>
        <v>0</v>
      </c>
      <c r="AH27" s="517"/>
      <c r="AI27" s="518"/>
    </row>
    <row r="28" spans="2:35" x14ac:dyDescent="0.2">
      <c r="B28" s="128">
        <f t="shared" ca="1" si="0"/>
        <v>45160</v>
      </c>
      <c r="C28" s="118">
        <f t="shared" ca="1" si="6"/>
        <v>45160</v>
      </c>
      <c r="D28" s="22">
        <f t="shared" ca="1" si="1"/>
        <v>2</v>
      </c>
      <c r="E28" s="118">
        <f ca="1">VLOOKUP(C28,'Vakantie-Feestdagen'!B:B,1,1)</f>
        <v>45122</v>
      </c>
      <c r="F28" s="118">
        <f ca="1">INDEX('Vakantie-Feestdagen'!C:C,MATCH(E28,'Vakantie-Feestdagen'!B:B,0))</f>
        <v>45165</v>
      </c>
      <c r="G28" s="118" t="str">
        <f ca="1">INDEX('Vakantie-Feestdagen'!D:D,MATCH(F28,'Vakantie-Feestdagen'!C:C,0))</f>
        <v>Zomer</v>
      </c>
      <c r="H28" s="22">
        <f t="shared" ca="1" si="7"/>
        <v>1</v>
      </c>
      <c r="I28" s="22">
        <f ca="1">IFERROR(MIN(1, VLOOKUP(C28,'Vakantie-Feestdagen'!$U:$U,1,0)   ),0)</f>
        <v>0</v>
      </c>
      <c r="J28" s="22">
        <f ca="1">IFERROR(MIN(1, VLOOKUP(C28,Aanvraagformulier!$B$99:$B$115,1,0)   ),0)</f>
        <v>0</v>
      </c>
      <c r="K28" s="22">
        <f ca="1">IFERROR(MIN(1, VLOOKUP(C28,Aanvraagformulier!$N$99:$N$115,1,0)   ),0)</f>
        <v>0</v>
      </c>
      <c r="L28" s="22">
        <f t="shared" ca="1" si="2"/>
        <v>0</v>
      </c>
      <c r="M28" s="22">
        <f t="shared" ca="1" si="3"/>
        <v>0</v>
      </c>
      <c r="N28" s="127">
        <f t="shared" ca="1" si="4"/>
        <v>0</v>
      </c>
      <c r="O28" s="126">
        <f t="shared" ca="1" si="5"/>
        <v>0</v>
      </c>
    </row>
    <row r="29" spans="2:35" x14ac:dyDescent="0.2">
      <c r="B29" s="128">
        <f t="shared" ca="1" si="0"/>
        <v>45161</v>
      </c>
      <c r="C29" s="118">
        <f t="shared" ca="1" si="6"/>
        <v>45161</v>
      </c>
      <c r="D29" s="22">
        <f t="shared" ca="1" si="1"/>
        <v>3</v>
      </c>
      <c r="E29" s="118">
        <f ca="1">VLOOKUP(C29,'Vakantie-Feestdagen'!B:B,1,1)</f>
        <v>45122</v>
      </c>
      <c r="F29" s="118">
        <f ca="1">INDEX('Vakantie-Feestdagen'!C:C,MATCH(E29,'Vakantie-Feestdagen'!B:B,0))</f>
        <v>45165</v>
      </c>
      <c r="G29" s="118" t="str">
        <f ca="1">INDEX('Vakantie-Feestdagen'!D:D,MATCH(F29,'Vakantie-Feestdagen'!C:C,0))</f>
        <v>Zomer</v>
      </c>
      <c r="H29" s="22">
        <f t="shared" ca="1" si="7"/>
        <v>1</v>
      </c>
      <c r="I29" s="22">
        <f ca="1">IFERROR(MIN(1, VLOOKUP(C29,'Vakantie-Feestdagen'!$U:$U,1,0)   ),0)</f>
        <v>0</v>
      </c>
      <c r="J29" s="22">
        <f ca="1">IFERROR(MIN(1, VLOOKUP(C29,Aanvraagformulier!$B$99:$B$115,1,0)   ),0)</f>
        <v>0</v>
      </c>
      <c r="K29" s="22">
        <f ca="1">IFERROR(MIN(1, VLOOKUP(C29,Aanvraagformulier!$N$99:$N$115,1,0)   ),0)</f>
        <v>0</v>
      </c>
      <c r="L29" s="22">
        <f t="shared" ca="1" si="2"/>
        <v>0</v>
      </c>
      <c r="M29" s="22">
        <f t="shared" ca="1" si="3"/>
        <v>0</v>
      </c>
      <c r="N29" s="127">
        <f t="shared" ca="1" si="4"/>
        <v>0</v>
      </c>
      <c r="O29" s="126">
        <f t="shared" ca="1" si="5"/>
        <v>0</v>
      </c>
      <c r="AF29" s="187"/>
      <c r="AG29" s="193" t="s">
        <v>201</v>
      </c>
      <c r="AH29" s="171">
        <f>DATE(YEAR(Aanvraagformulier!$K$25)+4,MONTH(Aanvraagformulier!$K$25),DAY(Aanvraagformulier!$K$25)-1)</f>
        <v>1460</v>
      </c>
    </row>
    <row r="30" spans="2:35" x14ac:dyDescent="0.2">
      <c r="B30" s="128">
        <f t="shared" ca="1" si="0"/>
        <v>45162</v>
      </c>
      <c r="C30" s="118">
        <f t="shared" ca="1" si="6"/>
        <v>45162</v>
      </c>
      <c r="D30" s="22">
        <f t="shared" ca="1" si="1"/>
        <v>4</v>
      </c>
      <c r="E30" s="118">
        <f ca="1">VLOOKUP(C30,'Vakantie-Feestdagen'!B:B,1,1)</f>
        <v>45122</v>
      </c>
      <c r="F30" s="118">
        <f ca="1">INDEX('Vakantie-Feestdagen'!C:C,MATCH(E30,'Vakantie-Feestdagen'!B:B,0))</f>
        <v>45165</v>
      </c>
      <c r="G30" s="118" t="str">
        <f ca="1">INDEX('Vakantie-Feestdagen'!D:D,MATCH(F30,'Vakantie-Feestdagen'!C:C,0))</f>
        <v>Zomer</v>
      </c>
      <c r="H30" s="22">
        <f t="shared" ca="1" si="7"/>
        <v>1</v>
      </c>
      <c r="I30" s="22">
        <f ca="1">IFERROR(MIN(1, VLOOKUP(C30,'Vakantie-Feestdagen'!$U:$U,1,0)   ),0)</f>
        <v>0</v>
      </c>
      <c r="J30" s="22">
        <f ca="1">IFERROR(MIN(1, VLOOKUP(C30,Aanvraagformulier!$B$99:$B$115,1,0)   ),0)</f>
        <v>0</v>
      </c>
      <c r="K30" s="22">
        <f ca="1">IFERROR(MIN(1, VLOOKUP(C30,Aanvraagformulier!$N$99:$N$115,1,0)   ),0)</f>
        <v>0</v>
      </c>
      <c r="L30" s="22">
        <f t="shared" ca="1" si="2"/>
        <v>0</v>
      </c>
      <c r="M30" s="22">
        <f t="shared" ca="1" si="3"/>
        <v>0</v>
      </c>
      <c r="N30" s="127">
        <f t="shared" ca="1" si="4"/>
        <v>0</v>
      </c>
      <c r="O30" s="126">
        <f t="shared" ca="1" si="5"/>
        <v>0</v>
      </c>
      <c r="AF30" s="189"/>
      <c r="AG30" s="194" t="s">
        <v>59</v>
      </c>
      <c r="AH30" s="181">
        <f>IF(MONTH(MIN($AP$8:$AP$9))&lt;8,DATE(YEAR(MIN($AP$8:$AP$9))-1,8,1),DATE(YEAR(MIN($AP$8:$AP$9)),8,1))</f>
        <v>693810</v>
      </c>
    </row>
    <row r="31" spans="2:35" x14ac:dyDescent="0.2">
      <c r="B31" s="128">
        <f t="shared" ca="1" si="0"/>
        <v>45163</v>
      </c>
      <c r="C31" s="118">
        <f t="shared" ca="1" si="6"/>
        <v>45163</v>
      </c>
      <c r="D31" s="22">
        <f t="shared" ca="1" si="1"/>
        <v>5</v>
      </c>
      <c r="E31" s="118">
        <f ca="1">VLOOKUP(C31,'Vakantie-Feestdagen'!B:B,1,1)</f>
        <v>45122</v>
      </c>
      <c r="F31" s="118">
        <f ca="1">INDEX('Vakantie-Feestdagen'!C:C,MATCH(E31,'Vakantie-Feestdagen'!B:B,0))</f>
        <v>45165</v>
      </c>
      <c r="G31" s="118" t="str">
        <f ca="1">INDEX('Vakantie-Feestdagen'!D:D,MATCH(F31,'Vakantie-Feestdagen'!C:C,0))</f>
        <v>Zomer</v>
      </c>
      <c r="H31" s="22">
        <f t="shared" ca="1" si="7"/>
        <v>1</v>
      </c>
      <c r="I31" s="22">
        <f ca="1">IFERROR(MIN(1, VLOOKUP(C31,'Vakantie-Feestdagen'!$U:$U,1,0)   ),0)</f>
        <v>0</v>
      </c>
      <c r="J31" s="22">
        <f ca="1">IFERROR(MIN(1, VLOOKUP(C31,Aanvraagformulier!$B$99:$B$115,1,0)   ),0)</f>
        <v>0</v>
      </c>
      <c r="K31" s="22">
        <f ca="1">IFERROR(MIN(1, VLOOKUP(C31,Aanvraagformulier!$N$99:$N$115,1,0)   ),0)</f>
        <v>0</v>
      </c>
      <c r="L31" s="22">
        <f t="shared" ca="1" si="2"/>
        <v>0</v>
      </c>
      <c r="M31" s="22">
        <f t="shared" ca="1" si="3"/>
        <v>0</v>
      </c>
      <c r="N31" s="127">
        <f t="shared" ca="1" si="4"/>
        <v>0</v>
      </c>
      <c r="O31" s="126">
        <f t="shared" ca="1" si="5"/>
        <v>0</v>
      </c>
      <c r="AF31" s="189"/>
      <c r="AG31" s="194" t="s">
        <v>58</v>
      </c>
      <c r="AH31" s="181">
        <f ca="1">IF(MONTH(TODAY())&lt;8,DATE(YEAR(TODAY())-1,8,1),DATE(YEAR(TODAY()),8,1))</f>
        <v>45139</v>
      </c>
    </row>
    <row r="32" spans="2:35" x14ac:dyDescent="0.2">
      <c r="B32" s="128">
        <f t="shared" ca="1" si="0"/>
        <v>45164</v>
      </c>
      <c r="C32" s="118">
        <f t="shared" ca="1" si="6"/>
        <v>45164</v>
      </c>
      <c r="D32" s="22">
        <f t="shared" ca="1" si="1"/>
        <v>6</v>
      </c>
      <c r="E32" s="118">
        <f ca="1">VLOOKUP(C32,'Vakantie-Feestdagen'!B:B,1,1)</f>
        <v>45122</v>
      </c>
      <c r="F32" s="118">
        <f ca="1">INDEX('Vakantie-Feestdagen'!C:C,MATCH(E32,'Vakantie-Feestdagen'!B:B,0))</f>
        <v>45165</v>
      </c>
      <c r="G32" s="118" t="str">
        <f ca="1">INDEX('Vakantie-Feestdagen'!D:D,MATCH(F32,'Vakantie-Feestdagen'!C:C,0))</f>
        <v>Zomer</v>
      </c>
      <c r="H32" s="22">
        <f t="shared" ca="1" si="7"/>
        <v>1</v>
      </c>
      <c r="I32" s="22">
        <f ca="1">IFERROR(MIN(1, VLOOKUP(C32,'Vakantie-Feestdagen'!$U:$U,1,0)   ),0)</f>
        <v>0</v>
      </c>
      <c r="J32" s="22">
        <f ca="1">IFERROR(MIN(1, VLOOKUP(C32,Aanvraagformulier!$B$99:$B$115,1,0)   ),0)</f>
        <v>0</v>
      </c>
      <c r="K32" s="22">
        <f ca="1">IFERROR(MIN(1, VLOOKUP(C32,Aanvraagformulier!$N$99:$N$115,1,0)   ),0)</f>
        <v>0</v>
      </c>
      <c r="L32" s="22">
        <f t="shared" ca="1" si="2"/>
        <v>0</v>
      </c>
      <c r="M32" s="22">
        <f t="shared" ca="1" si="3"/>
        <v>0</v>
      </c>
      <c r="N32" s="127">
        <f t="shared" ca="1" si="4"/>
        <v>0</v>
      </c>
      <c r="O32" s="126">
        <f t="shared" ca="1" si="5"/>
        <v>0</v>
      </c>
      <c r="AF32" s="189"/>
      <c r="AG32" s="194" t="s">
        <v>57</v>
      </c>
      <c r="AH32" s="181">
        <f>IF(MONTH(MIN($AP$8:$AP$9))&lt;8,DATE(YEAR(MIN($AP$8:$AP$9)),7,31),DATE(YEAR(MIN($AP$8:$AP$9))+1,7,31))</f>
        <v>213</v>
      </c>
    </row>
    <row r="33" spans="2:34" x14ac:dyDescent="0.2">
      <c r="B33" s="128">
        <f t="shared" ca="1" si="0"/>
        <v>45165</v>
      </c>
      <c r="C33" s="118">
        <f t="shared" ca="1" si="6"/>
        <v>45165</v>
      </c>
      <c r="D33" s="22">
        <f t="shared" ca="1" si="1"/>
        <v>7</v>
      </c>
      <c r="E33" s="118">
        <f ca="1">VLOOKUP(C33,'Vakantie-Feestdagen'!B:B,1,1)</f>
        <v>45122</v>
      </c>
      <c r="F33" s="118">
        <f ca="1">INDEX('Vakantie-Feestdagen'!C:C,MATCH(E33,'Vakantie-Feestdagen'!B:B,0))</f>
        <v>45165</v>
      </c>
      <c r="G33" s="118" t="str">
        <f ca="1">INDEX('Vakantie-Feestdagen'!D:D,MATCH(F33,'Vakantie-Feestdagen'!C:C,0))</f>
        <v>Zomer</v>
      </c>
      <c r="H33" s="22">
        <f t="shared" ca="1" si="7"/>
        <v>1</v>
      </c>
      <c r="I33" s="22">
        <f ca="1">IFERROR(MIN(1, VLOOKUP(C33,'Vakantie-Feestdagen'!$U:$U,1,0)   ),0)</f>
        <v>0</v>
      </c>
      <c r="J33" s="22">
        <f ca="1">IFERROR(MIN(1, VLOOKUP(C33,Aanvraagformulier!$B$99:$B$115,1,0)   ),0)</f>
        <v>0</v>
      </c>
      <c r="K33" s="22">
        <f ca="1">IFERROR(MIN(1, VLOOKUP(C33,Aanvraagformulier!$N$99:$N$115,1,0)   ),0)</f>
        <v>0</v>
      </c>
      <c r="L33" s="22">
        <f t="shared" ca="1" si="2"/>
        <v>0</v>
      </c>
      <c r="M33" s="22">
        <f t="shared" ca="1" si="3"/>
        <v>0</v>
      </c>
      <c r="N33" s="127">
        <f t="shared" ca="1" si="4"/>
        <v>0</v>
      </c>
      <c r="O33" s="126">
        <f t="shared" ca="1" si="5"/>
        <v>0</v>
      </c>
      <c r="AF33" s="189"/>
      <c r="AG33" s="194" t="s">
        <v>56</v>
      </c>
      <c r="AH33" s="181">
        <f>MIN('Vakantie-Feestdagen'!P:P)</f>
        <v>44765</v>
      </c>
    </row>
    <row r="34" spans="2:34" x14ac:dyDescent="0.2">
      <c r="B34" s="128">
        <f t="shared" ca="1" si="0"/>
        <v>45166</v>
      </c>
      <c r="C34" s="118">
        <f t="shared" ca="1" si="6"/>
        <v>45166</v>
      </c>
      <c r="D34" s="22">
        <f t="shared" ca="1" si="1"/>
        <v>1</v>
      </c>
      <c r="E34" s="118">
        <f ca="1">VLOOKUP(C34,'Vakantie-Feestdagen'!B:B,1,1)</f>
        <v>45122</v>
      </c>
      <c r="F34" s="118">
        <f ca="1">INDEX('Vakantie-Feestdagen'!C:C,MATCH(E34,'Vakantie-Feestdagen'!B:B,0))</f>
        <v>45165</v>
      </c>
      <c r="G34" s="118" t="str">
        <f ca="1">INDEX('Vakantie-Feestdagen'!D:D,MATCH(F34,'Vakantie-Feestdagen'!C:C,0))</f>
        <v>Zomer</v>
      </c>
      <c r="H34" s="22">
        <f t="shared" ca="1" si="7"/>
        <v>0</v>
      </c>
      <c r="I34" s="22">
        <f ca="1">IFERROR(MIN(1, VLOOKUP(C34,'Vakantie-Feestdagen'!$U:$U,1,0)   ),0)</f>
        <v>0</v>
      </c>
      <c r="J34" s="22">
        <f ca="1">IFERROR(MIN(1, VLOOKUP(C34,Aanvraagformulier!$B$99:$B$115,1,0)   ),0)</f>
        <v>0</v>
      </c>
      <c r="K34" s="22">
        <f ca="1">IFERROR(MIN(1, VLOOKUP(C34,Aanvraagformulier!$N$99:$N$115,1,0)   ),0)</f>
        <v>0</v>
      </c>
      <c r="L34" s="22">
        <f t="shared" ca="1" si="2"/>
        <v>0</v>
      </c>
      <c r="M34" s="22">
        <f t="shared" ca="1" si="3"/>
        <v>0</v>
      </c>
      <c r="N34" s="127">
        <f t="shared" ca="1" si="4"/>
        <v>0</v>
      </c>
      <c r="O34" s="126">
        <f t="shared" ca="1" si="5"/>
        <v>0</v>
      </c>
      <c r="AF34" s="189"/>
      <c r="AG34" s="194" t="s">
        <v>55</v>
      </c>
      <c r="AH34" s="181">
        <f>MAX('Vakantie-Feestdagen'!Q:Q)</f>
        <v>46257</v>
      </c>
    </row>
    <row r="35" spans="2:34" x14ac:dyDescent="0.2">
      <c r="B35" s="128">
        <f t="shared" ca="1" si="0"/>
        <v>45167</v>
      </c>
      <c r="C35" s="118">
        <f t="shared" ca="1" si="6"/>
        <v>45167</v>
      </c>
      <c r="D35" s="22">
        <f t="shared" ca="1" si="1"/>
        <v>2</v>
      </c>
      <c r="E35" s="118">
        <f ca="1">VLOOKUP(C35,'Vakantie-Feestdagen'!B:B,1,1)</f>
        <v>45122</v>
      </c>
      <c r="F35" s="118">
        <f ca="1">INDEX('Vakantie-Feestdagen'!C:C,MATCH(E35,'Vakantie-Feestdagen'!B:B,0))</f>
        <v>45165</v>
      </c>
      <c r="G35" s="118" t="str">
        <f ca="1">INDEX('Vakantie-Feestdagen'!D:D,MATCH(F35,'Vakantie-Feestdagen'!C:C,0))</f>
        <v>Zomer</v>
      </c>
      <c r="H35" s="22">
        <f t="shared" ca="1" si="7"/>
        <v>0</v>
      </c>
      <c r="I35" s="22">
        <f ca="1">IFERROR(MIN(1, VLOOKUP(C35,'Vakantie-Feestdagen'!$U:$U,1,0)   ),0)</f>
        <v>0</v>
      </c>
      <c r="J35" s="22">
        <f ca="1">IFERROR(MIN(1, VLOOKUP(C35,Aanvraagformulier!$B$99:$B$115,1,0)   ),0)</f>
        <v>0</v>
      </c>
      <c r="K35" s="22">
        <f ca="1">IFERROR(MIN(1, VLOOKUP(C35,Aanvraagformulier!$N$99:$N$115,1,0)   ),0)</f>
        <v>0</v>
      </c>
      <c r="L35" s="22">
        <f t="shared" ca="1" si="2"/>
        <v>0</v>
      </c>
      <c r="M35" s="22">
        <f t="shared" ca="1" si="3"/>
        <v>0</v>
      </c>
      <c r="N35" s="127">
        <f t="shared" ca="1" si="4"/>
        <v>0</v>
      </c>
      <c r="O35" s="126">
        <f t="shared" ca="1" si="5"/>
        <v>0</v>
      </c>
      <c r="AF35" s="189"/>
      <c r="AG35" s="194" t="s">
        <v>54</v>
      </c>
      <c r="AH35" s="181">
        <f>IF(MIN($AP$8:$AP$9)=0,MAX(Aanvraagformulier!$K$25,$AH$33),MAX(Aanvraagformulier!$K$25,$AH$30,$AH$33))</f>
        <v>44765</v>
      </c>
    </row>
    <row r="36" spans="2:34" x14ac:dyDescent="0.2">
      <c r="B36" s="128">
        <f t="shared" ca="1" si="0"/>
        <v>45168</v>
      </c>
      <c r="C36" s="118">
        <f t="shared" ca="1" si="6"/>
        <v>45168</v>
      </c>
      <c r="D36" s="22">
        <f t="shared" ca="1" si="1"/>
        <v>3</v>
      </c>
      <c r="E36" s="118">
        <f ca="1">VLOOKUP(C36,'Vakantie-Feestdagen'!B:B,1,1)</f>
        <v>45122</v>
      </c>
      <c r="F36" s="118">
        <f ca="1">INDEX('Vakantie-Feestdagen'!C:C,MATCH(E36,'Vakantie-Feestdagen'!B:B,0))</f>
        <v>45165</v>
      </c>
      <c r="G36" s="118" t="str">
        <f ca="1">INDEX('Vakantie-Feestdagen'!D:D,MATCH(F36,'Vakantie-Feestdagen'!C:C,0))</f>
        <v>Zomer</v>
      </c>
      <c r="H36" s="22">
        <f t="shared" ca="1" si="7"/>
        <v>0</v>
      </c>
      <c r="I36" s="22">
        <f ca="1">IFERROR(MIN(1, VLOOKUP(C36,'Vakantie-Feestdagen'!$U:$U,1,0)   ),0)</f>
        <v>0</v>
      </c>
      <c r="J36" s="22">
        <f ca="1">IFERROR(MIN(1, VLOOKUP(C36,Aanvraagformulier!$B$99:$B$115,1,0)   ),0)</f>
        <v>0</v>
      </c>
      <c r="K36" s="22">
        <f ca="1">IFERROR(MIN(1, VLOOKUP(C36,Aanvraagformulier!$N$99:$N$115,1,0)   ),0)</f>
        <v>0</v>
      </c>
      <c r="L36" s="22">
        <f t="shared" ca="1" si="2"/>
        <v>0</v>
      </c>
      <c r="M36" s="22">
        <f t="shared" ca="1" si="3"/>
        <v>0</v>
      </c>
      <c r="N36" s="127">
        <f t="shared" ca="1" si="4"/>
        <v>0</v>
      </c>
      <c r="O36" s="126">
        <f t="shared" ca="1" si="5"/>
        <v>0</v>
      </c>
      <c r="AF36" s="191"/>
      <c r="AG36" s="195" t="s">
        <v>53</v>
      </c>
      <c r="AH36" s="178">
        <f>MIN($AH$29,MAX($AH$32,$AH$35),$AH$34)</f>
        <v>1460</v>
      </c>
    </row>
    <row r="37" spans="2:34" x14ac:dyDescent="0.2">
      <c r="B37" s="128">
        <f t="shared" ca="1" si="0"/>
        <v>45169</v>
      </c>
      <c r="C37" s="118">
        <f t="shared" ca="1" si="6"/>
        <v>45169</v>
      </c>
      <c r="D37" s="22">
        <f t="shared" ca="1" si="1"/>
        <v>4</v>
      </c>
      <c r="E37" s="118">
        <f ca="1">VLOOKUP(C37,'Vakantie-Feestdagen'!B:B,1,1)</f>
        <v>45122</v>
      </c>
      <c r="F37" s="118">
        <f ca="1">INDEX('Vakantie-Feestdagen'!C:C,MATCH(E37,'Vakantie-Feestdagen'!B:B,0))</f>
        <v>45165</v>
      </c>
      <c r="G37" s="118" t="str">
        <f ca="1">INDEX('Vakantie-Feestdagen'!D:D,MATCH(F37,'Vakantie-Feestdagen'!C:C,0))</f>
        <v>Zomer</v>
      </c>
      <c r="H37" s="22">
        <f t="shared" ca="1" si="7"/>
        <v>0</v>
      </c>
      <c r="I37" s="22">
        <f ca="1">IFERROR(MIN(1, VLOOKUP(C37,'Vakantie-Feestdagen'!$U:$U,1,0)   ),0)</f>
        <v>0</v>
      </c>
      <c r="J37" s="22">
        <f ca="1">IFERROR(MIN(1, VLOOKUP(C37,Aanvraagformulier!$B$99:$B$115,1,0)   ),0)</f>
        <v>0</v>
      </c>
      <c r="K37" s="22">
        <f ca="1">IFERROR(MIN(1, VLOOKUP(C37,Aanvraagformulier!$N$99:$N$115,1,0)   ),0)</f>
        <v>0</v>
      </c>
      <c r="L37" s="22">
        <f t="shared" ca="1" si="2"/>
        <v>0</v>
      </c>
      <c r="M37" s="22">
        <f t="shared" ca="1" si="3"/>
        <v>0</v>
      </c>
      <c r="N37" s="127">
        <f t="shared" ca="1" si="4"/>
        <v>0</v>
      </c>
      <c r="O37" s="126">
        <f t="shared" ca="1" si="5"/>
        <v>0</v>
      </c>
    </row>
    <row r="38" spans="2:34" x14ac:dyDescent="0.2">
      <c r="B38" s="128">
        <f t="shared" ca="1" si="0"/>
        <v>45170</v>
      </c>
      <c r="C38" s="118">
        <f t="shared" ca="1" si="6"/>
        <v>45170</v>
      </c>
      <c r="D38" s="22">
        <f t="shared" ca="1" si="1"/>
        <v>5</v>
      </c>
      <c r="E38" s="118">
        <f ca="1">VLOOKUP(C38,'Vakantie-Feestdagen'!B:B,1,1)</f>
        <v>45122</v>
      </c>
      <c r="F38" s="118">
        <f ca="1">INDEX('Vakantie-Feestdagen'!C:C,MATCH(E38,'Vakantie-Feestdagen'!B:B,0))</f>
        <v>45165</v>
      </c>
      <c r="G38" s="118" t="str">
        <f ca="1">INDEX('Vakantie-Feestdagen'!D:D,MATCH(F38,'Vakantie-Feestdagen'!C:C,0))</f>
        <v>Zomer</v>
      </c>
      <c r="H38" s="22">
        <f t="shared" ca="1" si="7"/>
        <v>0</v>
      </c>
      <c r="I38" s="22">
        <f ca="1">IFERROR(MIN(1, VLOOKUP(C38,'Vakantie-Feestdagen'!$U:$U,1,0)   ),0)</f>
        <v>0</v>
      </c>
      <c r="J38" s="22">
        <f ca="1">IFERROR(MIN(1, VLOOKUP(C38,Aanvraagformulier!$B$99:$B$115,1,0)   ),0)</f>
        <v>0</v>
      </c>
      <c r="K38" s="22">
        <f ca="1">IFERROR(MIN(1, VLOOKUP(C38,Aanvraagformulier!$N$99:$N$115,1,0)   ),0)</f>
        <v>0</v>
      </c>
      <c r="L38" s="22">
        <f t="shared" ca="1" si="2"/>
        <v>0</v>
      </c>
      <c r="M38" s="22">
        <f t="shared" ca="1" si="3"/>
        <v>0</v>
      </c>
      <c r="N38" s="127">
        <f t="shared" ca="1" si="4"/>
        <v>0</v>
      </c>
      <c r="O38" s="126">
        <f t="shared" ca="1" si="5"/>
        <v>0</v>
      </c>
    </row>
    <row r="39" spans="2:34" x14ac:dyDescent="0.2">
      <c r="B39" s="128">
        <f t="shared" ca="1" si="0"/>
        <v>45171</v>
      </c>
      <c r="C39" s="118">
        <f t="shared" ca="1" si="6"/>
        <v>45171</v>
      </c>
      <c r="D39" s="22">
        <f t="shared" ca="1" si="1"/>
        <v>6</v>
      </c>
      <c r="E39" s="118">
        <f ca="1">VLOOKUP(C39,'Vakantie-Feestdagen'!B:B,1,1)</f>
        <v>45122</v>
      </c>
      <c r="F39" s="118">
        <f ca="1">INDEX('Vakantie-Feestdagen'!C:C,MATCH(E39,'Vakantie-Feestdagen'!B:B,0))</f>
        <v>45165</v>
      </c>
      <c r="G39" s="118" t="str">
        <f ca="1">INDEX('Vakantie-Feestdagen'!D:D,MATCH(F39,'Vakantie-Feestdagen'!C:C,0))</f>
        <v>Zomer</v>
      </c>
      <c r="H39" s="22">
        <f t="shared" ca="1" si="7"/>
        <v>0</v>
      </c>
      <c r="I39" s="22">
        <f ca="1">IFERROR(MIN(1, VLOOKUP(C39,'Vakantie-Feestdagen'!$U:$U,1,0)   ),0)</f>
        <v>0</v>
      </c>
      <c r="J39" s="22">
        <f ca="1">IFERROR(MIN(1, VLOOKUP(C39,Aanvraagformulier!$B$99:$B$115,1,0)   ),0)</f>
        <v>0</v>
      </c>
      <c r="K39" s="22">
        <f ca="1">IFERROR(MIN(1, VLOOKUP(C39,Aanvraagformulier!$N$99:$N$115,1,0)   ),0)</f>
        <v>0</v>
      </c>
      <c r="L39" s="22">
        <f t="shared" ca="1" si="2"/>
        <v>0</v>
      </c>
      <c r="M39" s="22">
        <f t="shared" ca="1" si="3"/>
        <v>0</v>
      </c>
      <c r="N39" s="127">
        <f t="shared" ca="1" si="4"/>
        <v>0</v>
      </c>
      <c r="O39" s="126">
        <f t="shared" ca="1" si="5"/>
        <v>0</v>
      </c>
      <c r="AF39" s="187"/>
      <c r="AG39" s="193" t="s">
        <v>60</v>
      </c>
      <c r="AH39" s="171">
        <f>DATE(YEAR(Aanvraagformulier!$K$25)+8,MONTH(Aanvraagformulier!$K$25),DAY(Aanvraagformulier!$K$25)-1)</f>
        <v>2921</v>
      </c>
    </row>
    <row r="40" spans="2:34" x14ac:dyDescent="0.2">
      <c r="B40" s="128">
        <f t="shared" ca="1" si="0"/>
        <v>45172</v>
      </c>
      <c r="C40" s="118">
        <f t="shared" ca="1" si="6"/>
        <v>45172</v>
      </c>
      <c r="D40" s="22">
        <f t="shared" ca="1" si="1"/>
        <v>7</v>
      </c>
      <c r="E40" s="118">
        <f ca="1">VLOOKUP(C40,'Vakantie-Feestdagen'!B:B,1,1)</f>
        <v>45122</v>
      </c>
      <c r="F40" s="118">
        <f ca="1">INDEX('Vakantie-Feestdagen'!C:C,MATCH(E40,'Vakantie-Feestdagen'!B:B,0))</f>
        <v>45165</v>
      </c>
      <c r="G40" s="118" t="str">
        <f ca="1">INDEX('Vakantie-Feestdagen'!D:D,MATCH(F40,'Vakantie-Feestdagen'!C:C,0))</f>
        <v>Zomer</v>
      </c>
      <c r="H40" s="22">
        <f t="shared" ca="1" si="7"/>
        <v>0</v>
      </c>
      <c r="I40" s="22">
        <f ca="1">IFERROR(MIN(1, VLOOKUP(C40,'Vakantie-Feestdagen'!$U:$U,1,0)   ),0)</f>
        <v>0</v>
      </c>
      <c r="J40" s="22">
        <f ca="1">IFERROR(MIN(1, VLOOKUP(C40,Aanvraagformulier!$B$99:$B$115,1,0)   ),0)</f>
        <v>0</v>
      </c>
      <c r="K40" s="22">
        <f ca="1">IFERROR(MIN(1, VLOOKUP(C40,Aanvraagformulier!$N$99:$N$115,1,0)   ),0)</f>
        <v>0</v>
      </c>
      <c r="L40" s="22">
        <f t="shared" ca="1" si="2"/>
        <v>0</v>
      </c>
      <c r="M40" s="22">
        <f t="shared" ca="1" si="3"/>
        <v>0</v>
      </c>
      <c r="N40" s="127">
        <f t="shared" ca="1" si="4"/>
        <v>0</v>
      </c>
      <c r="O40" s="126">
        <f t="shared" ca="1" si="5"/>
        <v>0</v>
      </c>
      <c r="AF40" s="189"/>
      <c r="AG40" s="194" t="s">
        <v>59</v>
      </c>
      <c r="AH40" s="181">
        <f>IF(MONTH(MIN($AP$8:$AP$9))&lt;8,DATE(YEAR(MIN($AP$8:$AP$9))-1,8,1),DATE(YEAR(MIN($AP$8:$AP$9)),8,1))</f>
        <v>693810</v>
      </c>
    </row>
    <row r="41" spans="2:34" x14ac:dyDescent="0.2">
      <c r="B41" s="128">
        <f t="shared" ca="1" si="0"/>
        <v>45173</v>
      </c>
      <c r="C41" s="118">
        <f t="shared" ca="1" si="6"/>
        <v>45173</v>
      </c>
      <c r="D41" s="22">
        <f t="shared" ca="1" si="1"/>
        <v>1</v>
      </c>
      <c r="E41" s="118">
        <f ca="1">VLOOKUP(C41,'Vakantie-Feestdagen'!B:B,1,1)</f>
        <v>45122</v>
      </c>
      <c r="F41" s="118">
        <f ca="1">INDEX('Vakantie-Feestdagen'!C:C,MATCH(E41,'Vakantie-Feestdagen'!B:B,0))</f>
        <v>45165</v>
      </c>
      <c r="G41" s="118" t="str">
        <f ca="1">INDEX('Vakantie-Feestdagen'!D:D,MATCH(F41,'Vakantie-Feestdagen'!C:C,0))</f>
        <v>Zomer</v>
      </c>
      <c r="H41" s="22">
        <f t="shared" ca="1" si="7"/>
        <v>0</v>
      </c>
      <c r="I41" s="22">
        <f ca="1">IFERROR(MIN(1, VLOOKUP(C41,'Vakantie-Feestdagen'!$U:$U,1,0)   ),0)</f>
        <v>0</v>
      </c>
      <c r="J41" s="22">
        <f ca="1">IFERROR(MIN(1, VLOOKUP(C41,Aanvraagformulier!$B$99:$B$115,1,0)   ),0)</f>
        <v>0</v>
      </c>
      <c r="K41" s="22">
        <f ca="1">IFERROR(MIN(1, VLOOKUP(C41,Aanvraagformulier!$N$99:$N$115,1,0)   ),0)</f>
        <v>0</v>
      </c>
      <c r="L41" s="22">
        <f t="shared" ca="1" si="2"/>
        <v>0</v>
      </c>
      <c r="M41" s="22">
        <f t="shared" ca="1" si="3"/>
        <v>0</v>
      </c>
      <c r="N41" s="127">
        <f t="shared" ca="1" si="4"/>
        <v>0</v>
      </c>
      <c r="O41" s="126">
        <f t="shared" ca="1" si="5"/>
        <v>0</v>
      </c>
      <c r="AF41" s="189"/>
      <c r="AG41" s="194" t="s">
        <v>58</v>
      </c>
      <c r="AH41" s="181">
        <f ca="1">IF(MONTH(TODAY())&lt;8,DATE(YEAR(TODAY())-1,8,1),DATE(YEAR(TODAY()),8,1))</f>
        <v>45139</v>
      </c>
    </row>
    <row r="42" spans="2:34" x14ac:dyDescent="0.2">
      <c r="B42" s="128">
        <f t="shared" ca="1" si="0"/>
        <v>45174</v>
      </c>
      <c r="C42" s="118">
        <f t="shared" ca="1" si="6"/>
        <v>45174</v>
      </c>
      <c r="D42" s="22">
        <f t="shared" ca="1" si="1"/>
        <v>2</v>
      </c>
      <c r="E42" s="118">
        <f ca="1">VLOOKUP(C42,'Vakantie-Feestdagen'!B:B,1,1)</f>
        <v>45122</v>
      </c>
      <c r="F42" s="118">
        <f ca="1">INDEX('Vakantie-Feestdagen'!C:C,MATCH(E42,'Vakantie-Feestdagen'!B:B,0))</f>
        <v>45165</v>
      </c>
      <c r="G42" s="118" t="str">
        <f ca="1">INDEX('Vakantie-Feestdagen'!D:D,MATCH(F42,'Vakantie-Feestdagen'!C:C,0))</f>
        <v>Zomer</v>
      </c>
      <c r="H42" s="22">
        <f t="shared" ca="1" si="7"/>
        <v>0</v>
      </c>
      <c r="I42" s="22">
        <f ca="1">IFERROR(MIN(1, VLOOKUP(C42,'Vakantie-Feestdagen'!$U:$U,1,0)   ),0)</f>
        <v>0</v>
      </c>
      <c r="J42" s="22">
        <f ca="1">IFERROR(MIN(1, VLOOKUP(C42,Aanvraagformulier!$B$99:$B$115,1,0)   ),0)</f>
        <v>0</v>
      </c>
      <c r="K42" s="22">
        <f ca="1">IFERROR(MIN(1, VLOOKUP(C42,Aanvraagformulier!$N$99:$N$115,1,0)   ),0)</f>
        <v>0</v>
      </c>
      <c r="L42" s="22">
        <f t="shared" ca="1" si="2"/>
        <v>0</v>
      </c>
      <c r="M42" s="22">
        <f t="shared" ca="1" si="3"/>
        <v>0</v>
      </c>
      <c r="N42" s="127">
        <f t="shared" ca="1" si="4"/>
        <v>0</v>
      </c>
      <c r="O42" s="126">
        <f t="shared" ca="1" si="5"/>
        <v>0</v>
      </c>
      <c r="AF42" s="189"/>
      <c r="AG42" s="194" t="s">
        <v>57</v>
      </c>
      <c r="AH42" s="181">
        <f>IF(MONTH(MIN($AP$8:$AP$9))&lt;8,DATE(YEAR(MIN($AP$8:$AP$9)),7,31),DATE(YEAR(MIN($AP$8:$AP$9))+1,7,31))</f>
        <v>213</v>
      </c>
    </row>
    <row r="43" spans="2:34" x14ac:dyDescent="0.2">
      <c r="B43" s="128">
        <f t="shared" ca="1" si="0"/>
        <v>45175</v>
      </c>
      <c r="C43" s="118">
        <f t="shared" ca="1" si="6"/>
        <v>45175</v>
      </c>
      <c r="D43" s="22">
        <f t="shared" ca="1" si="1"/>
        <v>3</v>
      </c>
      <c r="E43" s="118">
        <f ca="1">VLOOKUP(C43,'Vakantie-Feestdagen'!B:B,1,1)</f>
        <v>45122</v>
      </c>
      <c r="F43" s="118">
        <f ca="1">INDEX('Vakantie-Feestdagen'!C:C,MATCH(E43,'Vakantie-Feestdagen'!B:B,0))</f>
        <v>45165</v>
      </c>
      <c r="G43" s="118" t="str">
        <f ca="1">INDEX('Vakantie-Feestdagen'!D:D,MATCH(F43,'Vakantie-Feestdagen'!C:C,0))</f>
        <v>Zomer</v>
      </c>
      <c r="H43" s="22">
        <f t="shared" ca="1" si="7"/>
        <v>0</v>
      </c>
      <c r="I43" s="22">
        <f ca="1">IFERROR(MIN(1, VLOOKUP(C43,'Vakantie-Feestdagen'!$U:$U,1,0)   ),0)</f>
        <v>0</v>
      </c>
      <c r="J43" s="22">
        <f ca="1">IFERROR(MIN(1, VLOOKUP(C43,Aanvraagformulier!$B$99:$B$115,1,0)   ),0)</f>
        <v>0</v>
      </c>
      <c r="K43" s="22">
        <f ca="1">IFERROR(MIN(1, VLOOKUP(C43,Aanvraagformulier!$N$99:$N$115,1,0)   ),0)</f>
        <v>0</v>
      </c>
      <c r="L43" s="22">
        <f t="shared" ca="1" si="2"/>
        <v>0</v>
      </c>
      <c r="M43" s="22">
        <f t="shared" ca="1" si="3"/>
        <v>0</v>
      </c>
      <c r="N43" s="127">
        <f t="shared" ca="1" si="4"/>
        <v>0</v>
      </c>
      <c r="O43" s="126">
        <f t="shared" ca="1" si="5"/>
        <v>0</v>
      </c>
      <c r="AF43" s="189"/>
      <c r="AG43" s="194" t="s">
        <v>56</v>
      </c>
      <c r="AH43" s="181">
        <f>MIN('Vakantie-Feestdagen'!P:P)</f>
        <v>44765</v>
      </c>
    </row>
    <row r="44" spans="2:34" x14ac:dyDescent="0.2">
      <c r="B44" s="128">
        <f t="shared" ca="1" si="0"/>
        <v>45176</v>
      </c>
      <c r="C44" s="118">
        <f t="shared" ca="1" si="6"/>
        <v>45176</v>
      </c>
      <c r="D44" s="22">
        <f t="shared" ca="1" si="1"/>
        <v>4</v>
      </c>
      <c r="E44" s="118">
        <f ca="1">VLOOKUP(C44,'Vakantie-Feestdagen'!B:B,1,1)</f>
        <v>45122</v>
      </c>
      <c r="F44" s="118">
        <f ca="1">INDEX('Vakantie-Feestdagen'!C:C,MATCH(E44,'Vakantie-Feestdagen'!B:B,0))</f>
        <v>45165</v>
      </c>
      <c r="G44" s="118" t="str">
        <f ca="1">INDEX('Vakantie-Feestdagen'!D:D,MATCH(F44,'Vakantie-Feestdagen'!C:C,0))</f>
        <v>Zomer</v>
      </c>
      <c r="H44" s="22">
        <f t="shared" ca="1" si="7"/>
        <v>0</v>
      </c>
      <c r="I44" s="22">
        <f ca="1">IFERROR(MIN(1, VLOOKUP(C44,'Vakantie-Feestdagen'!$U:$U,1,0)   ),0)</f>
        <v>0</v>
      </c>
      <c r="J44" s="22">
        <f ca="1">IFERROR(MIN(1, VLOOKUP(C44,Aanvraagformulier!$B$99:$B$115,1,0)   ),0)</f>
        <v>0</v>
      </c>
      <c r="K44" s="22">
        <f ca="1">IFERROR(MIN(1, VLOOKUP(C44,Aanvraagformulier!$N$99:$N$115,1,0)   ),0)</f>
        <v>0</v>
      </c>
      <c r="L44" s="22">
        <f t="shared" ca="1" si="2"/>
        <v>0</v>
      </c>
      <c r="M44" s="22">
        <f t="shared" ca="1" si="3"/>
        <v>0</v>
      </c>
      <c r="N44" s="127">
        <f t="shared" ca="1" si="4"/>
        <v>0</v>
      </c>
      <c r="O44" s="126">
        <f t="shared" ca="1" si="5"/>
        <v>0</v>
      </c>
      <c r="AF44" s="189"/>
      <c r="AG44" s="194" t="s">
        <v>55</v>
      </c>
      <c r="AH44" s="181">
        <f>MAX('Vakantie-Feestdagen'!Q:Q)</f>
        <v>46257</v>
      </c>
    </row>
    <row r="45" spans="2:34" x14ac:dyDescent="0.2">
      <c r="B45" s="128">
        <f t="shared" ca="1" si="0"/>
        <v>45177</v>
      </c>
      <c r="C45" s="118">
        <f t="shared" ca="1" si="6"/>
        <v>45177</v>
      </c>
      <c r="D45" s="22">
        <f t="shared" ca="1" si="1"/>
        <v>5</v>
      </c>
      <c r="E45" s="118">
        <f ca="1">VLOOKUP(C45,'Vakantie-Feestdagen'!B:B,1,1)</f>
        <v>45122</v>
      </c>
      <c r="F45" s="118">
        <f ca="1">INDEX('Vakantie-Feestdagen'!C:C,MATCH(E45,'Vakantie-Feestdagen'!B:B,0))</f>
        <v>45165</v>
      </c>
      <c r="G45" s="118" t="str">
        <f ca="1">INDEX('Vakantie-Feestdagen'!D:D,MATCH(F45,'Vakantie-Feestdagen'!C:C,0))</f>
        <v>Zomer</v>
      </c>
      <c r="H45" s="22">
        <f t="shared" ca="1" si="7"/>
        <v>0</v>
      </c>
      <c r="I45" s="22">
        <f ca="1">IFERROR(MIN(1, VLOOKUP(C45,'Vakantie-Feestdagen'!$U:$U,1,0)   ),0)</f>
        <v>0</v>
      </c>
      <c r="J45" s="22">
        <f ca="1">IFERROR(MIN(1, VLOOKUP(C45,Aanvraagformulier!$B$99:$B$115,1,0)   ),0)</f>
        <v>0</v>
      </c>
      <c r="K45" s="22">
        <f ca="1">IFERROR(MIN(1, VLOOKUP(C45,Aanvraagformulier!$N$99:$N$115,1,0)   ),0)</f>
        <v>0</v>
      </c>
      <c r="L45" s="22">
        <f t="shared" ca="1" si="2"/>
        <v>0</v>
      </c>
      <c r="M45" s="22">
        <f t="shared" ca="1" si="3"/>
        <v>0</v>
      </c>
      <c r="N45" s="127">
        <f t="shared" ca="1" si="4"/>
        <v>0</v>
      </c>
      <c r="O45" s="126">
        <f t="shared" ca="1" si="5"/>
        <v>0</v>
      </c>
      <c r="AF45" s="189"/>
      <c r="AG45" s="194" t="s">
        <v>54</v>
      </c>
      <c r="AH45" s="181">
        <f>IF(MIN($AP$8:$AP$9)=0,MAX(Aanvraagformulier!$K$25,$AH$43),MAX(Aanvraagformulier!$K$25,$AH$40,$AH$43))</f>
        <v>44765</v>
      </c>
    </row>
    <row r="46" spans="2:34" x14ac:dyDescent="0.2">
      <c r="B46" s="128">
        <f t="shared" ca="1" si="0"/>
        <v>45178</v>
      </c>
      <c r="C46" s="118">
        <f t="shared" ca="1" si="6"/>
        <v>45178</v>
      </c>
      <c r="D46" s="22">
        <f t="shared" ca="1" si="1"/>
        <v>6</v>
      </c>
      <c r="E46" s="118">
        <f ca="1">VLOOKUP(C46,'Vakantie-Feestdagen'!B:B,1,1)</f>
        <v>45122</v>
      </c>
      <c r="F46" s="118">
        <f ca="1">INDEX('Vakantie-Feestdagen'!C:C,MATCH(E46,'Vakantie-Feestdagen'!B:B,0))</f>
        <v>45165</v>
      </c>
      <c r="G46" s="118" t="str">
        <f ca="1">INDEX('Vakantie-Feestdagen'!D:D,MATCH(F46,'Vakantie-Feestdagen'!C:C,0))</f>
        <v>Zomer</v>
      </c>
      <c r="H46" s="22">
        <f t="shared" ca="1" si="7"/>
        <v>0</v>
      </c>
      <c r="I46" s="22">
        <f ca="1">IFERROR(MIN(1, VLOOKUP(C46,'Vakantie-Feestdagen'!$U:$U,1,0)   ),0)</f>
        <v>0</v>
      </c>
      <c r="J46" s="22">
        <f ca="1">IFERROR(MIN(1, VLOOKUP(C46,Aanvraagformulier!$B$99:$B$115,1,0)   ),0)</f>
        <v>0</v>
      </c>
      <c r="K46" s="22">
        <f ca="1">IFERROR(MIN(1, VLOOKUP(C46,Aanvraagformulier!$N$99:$N$115,1,0)   ),0)</f>
        <v>0</v>
      </c>
      <c r="L46" s="22">
        <f t="shared" ca="1" si="2"/>
        <v>0</v>
      </c>
      <c r="M46" s="22">
        <f t="shared" ca="1" si="3"/>
        <v>0</v>
      </c>
      <c r="N46" s="127">
        <f t="shared" ca="1" si="4"/>
        <v>0</v>
      </c>
      <c r="O46" s="126">
        <f t="shared" ca="1" si="5"/>
        <v>0</v>
      </c>
      <c r="AF46" s="191"/>
      <c r="AG46" s="195" t="s">
        <v>53</v>
      </c>
      <c r="AH46" s="178">
        <f>MIN($AH$39,MAX($AH$42,$AH$45),$AH$44)</f>
        <v>2921</v>
      </c>
    </row>
    <row r="47" spans="2:34" x14ac:dyDescent="0.2">
      <c r="B47" s="128">
        <f t="shared" ca="1" si="0"/>
        <v>45179</v>
      </c>
      <c r="C47" s="118">
        <f t="shared" ca="1" si="6"/>
        <v>45179</v>
      </c>
      <c r="D47" s="22">
        <f t="shared" ca="1" si="1"/>
        <v>7</v>
      </c>
      <c r="E47" s="118">
        <f ca="1">VLOOKUP(C47,'Vakantie-Feestdagen'!B:B,1,1)</f>
        <v>45122</v>
      </c>
      <c r="F47" s="118">
        <f ca="1">INDEX('Vakantie-Feestdagen'!C:C,MATCH(E47,'Vakantie-Feestdagen'!B:B,0))</f>
        <v>45165</v>
      </c>
      <c r="G47" s="118" t="str">
        <f ca="1">INDEX('Vakantie-Feestdagen'!D:D,MATCH(F47,'Vakantie-Feestdagen'!C:C,0))</f>
        <v>Zomer</v>
      </c>
      <c r="H47" s="22">
        <f t="shared" ca="1" si="7"/>
        <v>0</v>
      </c>
      <c r="I47" s="22">
        <f ca="1">IFERROR(MIN(1, VLOOKUP(C47,'Vakantie-Feestdagen'!$U:$U,1,0)   ),0)</f>
        <v>0</v>
      </c>
      <c r="J47" s="22">
        <f ca="1">IFERROR(MIN(1, VLOOKUP(C47,Aanvraagformulier!$B$99:$B$115,1,0)   ),0)</f>
        <v>0</v>
      </c>
      <c r="K47" s="22">
        <f ca="1">IFERROR(MIN(1, VLOOKUP(C47,Aanvraagformulier!$N$99:$N$115,1,0)   ),0)</f>
        <v>0</v>
      </c>
      <c r="L47" s="22">
        <f t="shared" ca="1" si="2"/>
        <v>0</v>
      </c>
      <c r="M47" s="22">
        <f t="shared" ca="1" si="3"/>
        <v>0</v>
      </c>
      <c r="N47" s="127">
        <f t="shared" ca="1" si="4"/>
        <v>0</v>
      </c>
      <c r="O47" s="126">
        <f t="shared" ca="1" si="5"/>
        <v>0</v>
      </c>
    </row>
    <row r="48" spans="2:34" x14ac:dyDescent="0.2">
      <c r="B48" s="128">
        <f t="shared" ca="1" si="0"/>
        <v>45180</v>
      </c>
      <c r="C48" s="118">
        <f t="shared" ca="1" si="6"/>
        <v>45180</v>
      </c>
      <c r="D48" s="22">
        <f t="shared" ca="1" si="1"/>
        <v>1</v>
      </c>
      <c r="E48" s="118">
        <f ca="1">VLOOKUP(C48,'Vakantie-Feestdagen'!B:B,1,1)</f>
        <v>45122</v>
      </c>
      <c r="F48" s="118">
        <f ca="1">INDEX('Vakantie-Feestdagen'!C:C,MATCH(E48,'Vakantie-Feestdagen'!B:B,0))</f>
        <v>45165</v>
      </c>
      <c r="G48" s="118" t="str">
        <f ca="1">INDEX('Vakantie-Feestdagen'!D:D,MATCH(F48,'Vakantie-Feestdagen'!C:C,0))</f>
        <v>Zomer</v>
      </c>
      <c r="H48" s="22">
        <f t="shared" ca="1" si="7"/>
        <v>0</v>
      </c>
      <c r="I48" s="22">
        <f ca="1">IFERROR(MIN(1, VLOOKUP(C48,'Vakantie-Feestdagen'!$U:$U,1,0)   ),0)</f>
        <v>0</v>
      </c>
      <c r="J48" s="22">
        <f ca="1">IFERROR(MIN(1, VLOOKUP(C48,Aanvraagformulier!$B$99:$B$115,1,0)   ),0)</f>
        <v>0</v>
      </c>
      <c r="K48" s="22">
        <f ca="1">IFERROR(MIN(1, VLOOKUP(C48,Aanvraagformulier!$N$99:$N$115,1,0)   ),0)</f>
        <v>0</v>
      </c>
      <c r="L48" s="22">
        <f t="shared" ca="1" si="2"/>
        <v>0</v>
      </c>
      <c r="M48" s="22">
        <f t="shared" ca="1" si="3"/>
        <v>0</v>
      </c>
      <c r="N48" s="127">
        <f t="shared" ca="1" si="4"/>
        <v>0</v>
      </c>
      <c r="O48" s="126">
        <f t="shared" ca="1" si="5"/>
        <v>0</v>
      </c>
    </row>
    <row r="49" spans="2:15" x14ac:dyDescent="0.2">
      <c r="B49" s="128">
        <f t="shared" ca="1" si="0"/>
        <v>45181</v>
      </c>
      <c r="C49" s="118">
        <f t="shared" ca="1" si="6"/>
        <v>45181</v>
      </c>
      <c r="D49" s="22">
        <f t="shared" ca="1" si="1"/>
        <v>2</v>
      </c>
      <c r="E49" s="118">
        <f ca="1">VLOOKUP(C49,'Vakantie-Feestdagen'!B:B,1,1)</f>
        <v>45122</v>
      </c>
      <c r="F49" s="118">
        <f ca="1">INDEX('Vakantie-Feestdagen'!C:C,MATCH(E49,'Vakantie-Feestdagen'!B:B,0))</f>
        <v>45165</v>
      </c>
      <c r="G49" s="118" t="str">
        <f ca="1">INDEX('Vakantie-Feestdagen'!D:D,MATCH(F49,'Vakantie-Feestdagen'!C:C,0))</f>
        <v>Zomer</v>
      </c>
      <c r="H49" s="22">
        <f t="shared" ca="1" si="7"/>
        <v>0</v>
      </c>
      <c r="I49" s="22">
        <f ca="1">IFERROR(MIN(1, VLOOKUP(C49,'Vakantie-Feestdagen'!$U:$U,1,0)   ),0)</f>
        <v>0</v>
      </c>
      <c r="J49" s="22">
        <f ca="1">IFERROR(MIN(1, VLOOKUP(C49,Aanvraagformulier!$B$99:$B$115,1,0)   ),0)</f>
        <v>0</v>
      </c>
      <c r="K49" s="22">
        <f ca="1">IFERROR(MIN(1, VLOOKUP(C49,Aanvraagformulier!$N$99:$N$115,1,0)   ),0)</f>
        <v>0</v>
      </c>
      <c r="L49" s="22">
        <f t="shared" ca="1" si="2"/>
        <v>0</v>
      </c>
      <c r="M49" s="22">
        <f t="shared" ca="1" si="3"/>
        <v>0</v>
      </c>
      <c r="N49" s="127">
        <f t="shared" ca="1" si="4"/>
        <v>0</v>
      </c>
      <c r="O49" s="126">
        <f t="shared" ca="1" si="5"/>
        <v>0</v>
      </c>
    </row>
    <row r="50" spans="2:15" x14ac:dyDescent="0.2">
      <c r="B50" s="128">
        <f t="shared" ca="1" si="0"/>
        <v>45182</v>
      </c>
      <c r="C50" s="118">
        <f t="shared" ca="1" si="6"/>
        <v>45182</v>
      </c>
      <c r="D50" s="22">
        <f t="shared" ca="1" si="1"/>
        <v>3</v>
      </c>
      <c r="E50" s="118">
        <f ca="1">VLOOKUP(C50,'Vakantie-Feestdagen'!B:B,1,1)</f>
        <v>45122</v>
      </c>
      <c r="F50" s="118">
        <f ca="1">INDEX('Vakantie-Feestdagen'!C:C,MATCH(E50,'Vakantie-Feestdagen'!B:B,0))</f>
        <v>45165</v>
      </c>
      <c r="G50" s="118" t="str">
        <f ca="1">INDEX('Vakantie-Feestdagen'!D:D,MATCH(F50,'Vakantie-Feestdagen'!C:C,0))</f>
        <v>Zomer</v>
      </c>
      <c r="H50" s="22">
        <f t="shared" ca="1" si="7"/>
        <v>0</v>
      </c>
      <c r="I50" s="22">
        <f ca="1">IFERROR(MIN(1, VLOOKUP(C50,'Vakantie-Feestdagen'!$U:$U,1,0)   ),0)</f>
        <v>0</v>
      </c>
      <c r="J50" s="22">
        <f ca="1">IFERROR(MIN(1, VLOOKUP(C50,Aanvraagformulier!$B$99:$B$115,1,0)   ),0)</f>
        <v>0</v>
      </c>
      <c r="K50" s="22">
        <f ca="1">IFERROR(MIN(1, VLOOKUP(C50,Aanvraagformulier!$N$99:$N$115,1,0)   ),0)</f>
        <v>0</v>
      </c>
      <c r="L50" s="22">
        <f t="shared" ca="1" si="2"/>
        <v>0</v>
      </c>
      <c r="M50" s="22">
        <f t="shared" ca="1" si="3"/>
        <v>0</v>
      </c>
      <c r="N50" s="127">
        <f t="shared" ca="1" si="4"/>
        <v>0</v>
      </c>
      <c r="O50" s="126">
        <f t="shared" ca="1" si="5"/>
        <v>0</v>
      </c>
    </row>
    <row r="51" spans="2:15" x14ac:dyDescent="0.2">
      <c r="B51" s="128">
        <f t="shared" ca="1" si="0"/>
        <v>45183</v>
      </c>
      <c r="C51" s="118">
        <f t="shared" ca="1" si="6"/>
        <v>45183</v>
      </c>
      <c r="D51" s="22">
        <f t="shared" ca="1" si="1"/>
        <v>4</v>
      </c>
      <c r="E51" s="118">
        <f ca="1">VLOOKUP(C51,'Vakantie-Feestdagen'!B:B,1,1)</f>
        <v>45122</v>
      </c>
      <c r="F51" s="118">
        <f ca="1">INDEX('Vakantie-Feestdagen'!C:C,MATCH(E51,'Vakantie-Feestdagen'!B:B,0))</f>
        <v>45165</v>
      </c>
      <c r="G51" s="118" t="str">
        <f ca="1">INDEX('Vakantie-Feestdagen'!D:D,MATCH(F51,'Vakantie-Feestdagen'!C:C,0))</f>
        <v>Zomer</v>
      </c>
      <c r="H51" s="22">
        <f t="shared" ca="1" si="7"/>
        <v>0</v>
      </c>
      <c r="I51" s="22">
        <f ca="1">IFERROR(MIN(1, VLOOKUP(C51,'Vakantie-Feestdagen'!$U:$U,1,0)   ),0)</f>
        <v>0</v>
      </c>
      <c r="J51" s="22">
        <f ca="1">IFERROR(MIN(1, VLOOKUP(C51,Aanvraagformulier!$B$99:$B$115,1,0)   ),0)</f>
        <v>0</v>
      </c>
      <c r="K51" s="22">
        <f ca="1">IFERROR(MIN(1, VLOOKUP(C51,Aanvraagformulier!$N$99:$N$115,1,0)   ),0)</f>
        <v>0</v>
      </c>
      <c r="L51" s="22">
        <f t="shared" ca="1" si="2"/>
        <v>0</v>
      </c>
      <c r="M51" s="22">
        <f t="shared" ca="1" si="3"/>
        <v>0</v>
      </c>
      <c r="N51" s="127">
        <f t="shared" ca="1" si="4"/>
        <v>0</v>
      </c>
      <c r="O51" s="126">
        <f t="shared" ca="1" si="5"/>
        <v>0</v>
      </c>
    </row>
    <row r="52" spans="2:15" x14ac:dyDescent="0.2">
      <c r="B52" s="128">
        <f t="shared" ca="1" si="0"/>
        <v>45184</v>
      </c>
      <c r="C52" s="118">
        <f t="shared" ca="1" si="6"/>
        <v>45184</v>
      </c>
      <c r="D52" s="22">
        <f t="shared" ca="1" si="1"/>
        <v>5</v>
      </c>
      <c r="E52" s="118">
        <f ca="1">VLOOKUP(C52,'Vakantie-Feestdagen'!B:B,1,1)</f>
        <v>45122</v>
      </c>
      <c r="F52" s="118">
        <f ca="1">INDEX('Vakantie-Feestdagen'!C:C,MATCH(E52,'Vakantie-Feestdagen'!B:B,0))</f>
        <v>45165</v>
      </c>
      <c r="G52" s="118" t="str">
        <f ca="1">INDEX('Vakantie-Feestdagen'!D:D,MATCH(F52,'Vakantie-Feestdagen'!C:C,0))</f>
        <v>Zomer</v>
      </c>
      <c r="H52" s="22">
        <f t="shared" ca="1" si="7"/>
        <v>0</v>
      </c>
      <c r="I52" s="22">
        <f ca="1">IFERROR(MIN(1, VLOOKUP(C52,'Vakantie-Feestdagen'!$U:$U,1,0)   ),0)</f>
        <v>0</v>
      </c>
      <c r="J52" s="22">
        <f ca="1">IFERROR(MIN(1, VLOOKUP(C52,Aanvraagformulier!$B$99:$B$115,1,0)   ),0)</f>
        <v>0</v>
      </c>
      <c r="K52" s="22">
        <f ca="1">IFERROR(MIN(1, VLOOKUP(C52,Aanvraagformulier!$N$99:$N$115,1,0)   ),0)</f>
        <v>0</v>
      </c>
      <c r="L52" s="22">
        <f t="shared" ca="1" si="2"/>
        <v>0</v>
      </c>
      <c r="M52" s="22">
        <f t="shared" ca="1" si="3"/>
        <v>0</v>
      </c>
      <c r="N52" s="127">
        <f t="shared" ca="1" si="4"/>
        <v>0</v>
      </c>
      <c r="O52" s="126">
        <f t="shared" ca="1" si="5"/>
        <v>0</v>
      </c>
    </row>
    <row r="53" spans="2:15" x14ac:dyDescent="0.2">
      <c r="B53" s="128">
        <f t="shared" ca="1" si="0"/>
        <v>45185</v>
      </c>
      <c r="C53" s="118">
        <f t="shared" ca="1" si="6"/>
        <v>45185</v>
      </c>
      <c r="D53" s="22">
        <f t="shared" ca="1" si="1"/>
        <v>6</v>
      </c>
      <c r="E53" s="118">
        <f ca="1">VLOOKUP(C53,'Vakantie-Feestdagen'!B:B,1,1)</f>
        <v>45122</v>
      </c>
      <c r="F53" s="118">
        <f ca="1">INDEX('Vakantie-Feestdagen'!C:C,MATCH(E53,'Vakantie-Feestdagen'!B:B,0))</f>
        <v>45165</v>
      </c>
      <c r="G53" s="118" t="str">
        <f ca="1">INDEX('Vakantie-Feestdagen'!D:D,MATCH(F53,'Vakantie-Feestdagen'!C:C,0))</f>
        <v>Zomer</v>
      </c>
      <c r="H53" s="22">
        <f t="shared" ca="1" si="7"/>
        <v>0</v>
      </c>
      <c r="I53" s="22">
        <f ca="1">IFERROR(MIN(1, VLOOKUP(C53,'Vakantie-Feestdagen'!$U:$U,1,0)   ),0)</f>
        <v>0</v>
      </c>
      <c r="J53" s="22">
        <f ca="1">IFERROR(MIN(1, VLOOKUP(C53,Aanvraagformulier!$B$99:$B$115,1,0)   ),0)</f>
        <v>0</v>
      </c>
      <c r="K53" s="22">
        <f ca="1">IFERROR(MIN(1, VLOOKUP(C53,Aanvraagformulier!$N$99:$N$115,1,0)   ),0)</f>
        <v>0</v>
      </c>
      <c r="L53" s="22">
        <f t="shared" ca="1" si="2"/>
        <v>0</v>
      </c>
      <c r="M53" s="22">
        <f t="shared" ca="1" si="3"/>
        <v>0</v>
      </c>
      <c r="N53" s="127">
        <f t="shared" ca="1" si="4"/>
        <v>0</v>
      </c>
      <c r="O53" s="126">
        <f t="shared" ca="1" si="5"/>
        <v>0</v>
      </c>
    </row>
    <row r="54" spans="2:15" x14ac:dyDescent="0.2">
      <c r="B54" s="128">
        <f t="shared" ca="1" si="0"/>
        <v>45186</v>
      </c>
      <c r="C54" s="118">
        <f t="shared" ca="1" si="6"/>
        <v>45186</v>
      </c>
      <c r="D54" s="22">
        <f t="shared" ca="1" si="1"/>
        <v>7</v>
      </c>
      <c r="E54" s="118">
        <f ca="1">VLOOKUP(C54,'Vakantie-Feestdagen'!B:B,1,1)</f>
        <v>45122</v>
      </c>
      <c r="F54" s="118">
        <f ca="1">INDEX('Vakantie-Feestdagen'!C:C,MATCH(E54,'Vakantie-Feestdagen'!B:B,0))</f>
        <v>45165</v>
      </c>
      <c r="G54" s="118" t="str">
        <f ca="1">INDEX('Vakantie-Feestdagen'!D:D,MATCH(F54,'Vakantie-Feestdagen'!C:C,0))</f>
        <v>Zomer</v>
      </c>
      <c r="H54" s="22">
        <f t="shared" ca="1" si="7"/>
        <v>0</v>
      </c>
      <c r="I54" s="22">
        <f ca="1">IFERROR(MIN(1, VLOOKUP(C54,'Vakantie-Feestdagen'!$U:$U,1,0)   ),0)</f>
        <v>0</v>
      </c>
      <c r="J54" s="22">
        <f ca="1">IFERROR(MIN(1, VLOOKUP(C54,Aanvraagformulier!$B$99:$B$115,1,0)   ),0)</f>
        <v>0</v>
      </c>
      <c r="K54" s="22">
        <f ca="1">IFERROR(MIN(1, VLOOKUP(C54,Aanvraagformulier!$N$99:$N$115,1,0)   ),0)</f>
        <v>0</v>
      </c>
      <c r="L54" s="22">
        <f t="shared" ca="1" si="2"/>
        <v>0</v>
      </c>
      <c r="M54" s="22">
        <f t="shared" ca="1" si="3"/>
        <v>0</v>
      </c>
      <c r="N54" s="127">
        <f t="shared" ca="1" si="4"/>
        <v>0</v>
      </c>
      <c r="O54" s="126">
        <f t="shared" ca="1" si="5"/>
        <v>0</v>
      </c>
    </row>
    <row r="55" spans="2:15" x14ac:dyDescent="0.2">
      <c r="B55" s="128">
        <f t="shared" ca="1" si="0"/>
        <v>45187</v>
      </c>
      <c r="C55" s="118">
        <f t="shared" ca="1" si="6"/>
        <v>45187</v>
      </c>
      <c r="D55" s="22">
        <f t="shared" ca="1" si="1"/>
        <v>1</v>
      </c>
      <c r="E55" s="118">
        <f ca="1">VLOOKUP(C55,'Vakantie-Feestdagen'!B:B,1,1)</f>
        <v>45122</v>
      </c>
      <c r="F55" s="118">
        <f ca="1">INDEX('Vakantie-Feestdagen'!C:C,MATCH(E55,'Vakantie-Feestdagen'!B:B,0))</f>
        <v>45165</v>
      </c>
      <c r="G55" s="118" t="str">
        <f ca="1">INDEX('Vakantie-Feestdagen'!D:D,MATCH(F55,'Vakantie-Feestdagen'!C:C,0))</f>
        <v>Zomer</v>
      </c>
      <c r="H55" s="22">
        <f t="shared" ca="1" si="7"/>
        <v>0</v>
      </c>
      <c r="I55" s="22">
        <f ca="1">IFERROR(MIN(1, VLOOKUP(C55,'Vakantie-Feestdagen'!$U:$U,1,0)   ),0)</f>
        <v>0</v>
      </c>
      <c r="J55" s="22">
        <f ca="1">IFERROR(MIN(1, VLOOKUP(C55,Aanvraagformulier!$B$99:$B$115,1,0)   ),0)</f>
        <v>0</v>
      </c>
      <c r="K55" s="22">
        <f ca="1">IFERROR(MIN(1, VLOOKUP(C55,Aanvraagformulier!$N$99:$N$115,1,0)   ),0)</f>
        <v>0</v>
      </c>
      <c r="L55" s="22">
        <f t="shared" ca="1" si="2"/>
        <v>0</v>
      </c>
      <c r="M55" s="22">
        <f t="shared" ca="1" si="3"/>
        <v>0</v>
      </c>
      <c r="N55" s="127">
        <f t="shared" ca="1" si="4"/>
        <v>0</v>
      </c>
      <c r="O55" s="126">
        <f t="shared" ca="1" si="5"/>
        <v>0</v>
      </c>
    </row>
    <row r="56" spans="2:15" x14ac:dyDescent="0.2">
      <c r="B56" s="128">
        <f t="shared" ca="1" si="0"/>
        <v>45188</v>
      </c>
      <c r="C56" s="118">
        <f t="shared" ca="1" si="6"/>
        <v>45188</v>
      </c>
      <c r="D56" s="22">
        <f t="shared" ca="1" si="1"/>
        <v>2</v>
      </c>
      <c r="E56" s="118">
        <f ca="1">VLOOKUP(C56,'Vakantie-Feestdagen'!B:B,1,1)</f>
        <v>45122</v>
      </c>
      <c r="F56" s="118">
        <f ca="1">INDEX('Vakantie-Feestdagen'!C:C,MATCH(E56,'Vakantie-Feestdagen'!B:B,0))</f>
        <v>45165</v>
      </c>
      <c r="G56" s="118" t="str">
        <f ca="1">INDEX('Vakantie-Feestdagen'!D:D,MATCH(F56,'Vakantie-Feestdagen'!C:C,0))</f>
        <v>Zomer</v>
      </c>
      <c r="H56" s="22">
        <f t="shared" ca="1" si="7"/>
        <v>0</v>
      </c>
      <c r="I56" s="22">
        <f ca="1">IFERROR(MIN(1, VLOOKUP(C56,'Vakantie-Feestdagen'!$U:$U,1,0)   ),0)</f>
        <v>0</v>
      </c>
      <c r="J56" s="22">
        <f ca="1">IFERROR(MIN(1, VLOOKUP(C56,Aanvraagformulier!$B$99:$B$115,1,0)   ),0)</f>
        <v>0</v>
      </c>
      <c r="K56" s="22">
        <f ca="1">IFERROR(MIN(1, VLOOKUP(C56,Aanvraagformulier!$N$99:$N$115,1,0)   ),0)</f>
        <v>0</v>
      </c>
      <c r="L56" s="22">
        <f t="shared" ca="1" si="2"/>
        <v>0</v>
      </c>
      <c r="M56" s="22">
        <f t="shared" ca="1" si="3"/>
        <v>0</v>
      </c>
      <c r="N56" s="127">
        <f t="shared" ca="1" si="4"/>
        <v>0</v>
      </c>
      <c r="O56" s="126">
        <f t="shared" ca="1" si="5"/>
        <v>0</v>
      </c>
    </row>
    <row r="57" spans="2:15" x14ac:dyDescent="0.2">
      <c r="B57" s="128">
        <f t="shared" ca="1" si="0"/>
        <v>45189</v>
      </c>
      <c r="C57" s="118">
        <f t="shared" ca="1" si="6"/>
        <v>45189</v>
      </c>
      <c r="D57" s="22">
        <f t="shared" ca="1" si="1"/>
        <v>3</v>
      </c>
      <c r="E57" s="118">
        <f ca="1">VLOOKUP(C57,'Vakantie-Feestdagen'!B:B,1,1)</f>
        <v>45122</v>
      </c>
      <c r="F57" s="118">
        <f ca="1">INDEX('Vakantie-Feestdagen'!C:C,MATCH(E57,'Vakantie-Feestdagen'!B:B,0))</f>
        <v>45165</v>
      </c>
      <c r="G57" s="118" t="str">
        <f ca="1">INDEX('Vakantie-Feestdagen'!D:D,MATCH(F57,'Vakantie-Feestdagen'!C:C,0))</f>
        <v>Zomer</v>
      </c>
      <c r="H57" s="22">
        <f t="shared" ca="1" si="7"/>
        <v>0</v>
      </c>
      <c r="I57" s="22">
        <f ca="1">IFERROR(MIN(1, VLOOKUP(C57,'Vakantie-Feestdagen'!$U:$U,1,0)   ),0)</f>
        <v>0</v>
      </c>
      <c r="J57" s="22">
        <f ca="1">IFERROR(MIN(1, VLOOKUP(C57,Aanvraagformulier!$B$99:$B$115,1,0)   ),0)</f>
        <v>0</v>
      </c>
      <c r="K57" s="22">
        <f ca="1">IFERROR(MIN(1, VLOOKUP(C57,Aanvraagformulier!$N$99:$N$115,1,0)   ),0)</f>
        <v>0</v>
      </c>
      <c r="L57" s="22">
        <f t="shared" ca="1" si="2"/>
        <v>0</v>
      </c>
      <c r="M57" s="22">
        <f t="shared" ca="1" si="3"/>
        <v>0</v>
      </c>
      <c r="N57" s="127">
        <f t="shared" ca="1" si="4"/>
        <v>0</v>
      </c>
      <c r="O57" s="126">
        <f t="shared" ca="1" si="5"/>
        <v>0</v>
      </c>
    </row>
    <row r="58" spans="2:15" x14ac:dyDescent="0.2">
      <c r="B58" s="128">
        <f t="shared" ca="1" si="0"/>
        <v>45190</v>
      </c>
      <c r="C58" s="118">
        <f t="shared" ca="1" si="6"/>
        <v>45190</v>
      </c>
      <c r="D58" s="22">
        <f t="shared" ca="1" si="1"/>
        <v>4</v>
      </c>
      <c r="E58" s="118">
        <f ca="1">VLOOKUP(C58,'Vakantie-Feestdagen'!B:B,1,1)</f>
        <v>45122</v>
      </c>
      <c r="F58" s="118">
        <f ca="1">INDEX('Vakantie-Feestdagen'!C:C,MATCH(E58,'Vakantie-Feestdagen'!B:B,0))</f>
        <v>45165</v>
      </c>
      <c r="G58" s="118" t="str">
        <f ca="1">INDEX('Vakantie-Feestdagen'!D:D,MATCH(F58,'Vakantie-Feestdagen'!C:C,0))</f>
        <v>Zomer</v>
      </c>
      <c r="H58" s="22">
        <f t="shared" ca="1" si="7"/>
        <v>0</v>
      </c>
      <c r="I58" s="22">
        <f ca="1">IFERROR(MIN(1, VLOOKUP(C58,'Vakantie-Feestdagen'!$U:$U,1,0)   ),0)</f>
        <v>0</v>
      </c>
      <c r="J58" s="22">
        <f ca="1">IFERROR(MIN(1, VLOOKUP(C58,Aanvraagformulier!$B$99:$B$115,1,0)   ),0)</f>
        <v>0</v>
      </c>
      <c r="K58" s="22">
        <f ca="1">IFERROR(MIN(1, VLOOKUP(C58,Aanvraagformulier!$N$99:$N$115,1,0)   ),0)</f>
        <v>0</v>
      </c>
      <c r="L58" s="22">
        <f t="shared" ca="1" si="2"/>
        <v>0</v>
      </c>
      <c r="M58" s="22">
        <f t="shared" ca="1" si="3"/>
        <v>0</v>
      </c>
      <c r="N58" s="127">
        <f t="shared" ca="1" si="4"/>
        <v>0</v>
      </c>
      <c r="O58" s="126">
        <f t="shared" ca="1" si="5"/>
        <v>0</v>
      </c>
    </row>
    <row r="59" spans="2:15" x14ac:dyDescent="0.2">
      <c r="B59" s="128">
        <f t="shared" ca="1" si="0"/>
        <v>45191</v>
      </c>
      <c r="C59" s="118">
        <f t="shared" ca="1" si="6"/>
        <v>45191</v>
      </c>
      <c r="D59" s="22">
        <f t="shared" ca="1" si="1"/>
        <v>5</v>
      </c>
      <c r="E59" s="118">
        <f ca="1">VLOOKUP(C59,'Vakantie-Feestdagen'!B:B,1,1)</f>
        <v>45122</v>
      </c>
      <c r="F59" s="118">
        <f ca="1">INDEX('Vakantie-Feestdagen'!C:C,MATCH(E59,'Vakantie-Feestdagen'!B:B,0))</f>
        <v>45165</v>
      </c>
      <c r="G59" s="118" t="str">
        <f ca="1">INDEX('Vakantie-Feestdagen'!D:D,MATCH(F59,'Vakantie-Feestdagen'!C:C,0))</f>
        <v>Zomer</v>
      </c>
      <c r="H59" s="22">
        <f t="shared" ca="1" si="7"/>
        <v>0</v>
      </c>
      <c r="I59" s="22">
        <f ca="1">IFERROR(MIN(1, VLOOKUP(C59,'Vakantie-Feestdagen'!$U:$U,1,0)   ),0)</f>
        <v>0</v>
      </c>
      <c r="J59" s="22">
        <f ca="1">IFERROR(MIN(1, VLOOKUP(C59,Aanvraagformulier!$B$99:$B$115,1,0)   ),0)</f>
        <v>0</v>
      </c>
      <c r="K59" s="22">
        <f ca="1">IFERROR(MIN(1, VLOOKUP(C59,Aanvraagformulier!$N$99:$N$115,1,0)   ),0)</f>
        <v>0</v>
      </c>
      <c r="L59" s="22">
        <f t="shared" ca="1" si="2"/>
        <v>0</v>
      </c>
      <c r="M59" s="22">
        <f t="shared" ca="1" si="3"/>
        <v>0</v>
      </c>
      <c r="N59" s="127">
        <f t="shared" ca="1" si="4"/>
        <v>0</v>
      </c>
      <c r="O59" s="126">
        <f t="shared" ca="1" si="5"/>
        <v>0</v>
      </c>
    </row>
    <row r="60" spans="2:15" x14ac:dyDescent="0.2">
      <c r="B60" s="128">
        <f t="shared" ca="1" si="0"/>
        <v>45192</v>
      </c>
      <c r="C60" s="118">
        <f t="shared" ca="1" si="6"/>
        <v>45192</v>
      </c>
      <c r="D60" s="22">
        <f t="shared" ca="1" si="1"/>
        <v>6</v>
      </c>
      <c r="E60" s="118">
        <f ca="1">VLOOKUP(C60,'Vakantie-Feestdagen'!B:B,1,1)</f>
        <v>45122</v>
      </c>
      <c r="F60" s="118">
        <f ca="1">INDEX('Vakantie-Feestdagen'!C:C,MATCH(E60,'Vakantie-Feestdagen'!B:B,0))</f>
        <v>45165</v>
      </c>
      <c r="G60" s="118" t="str">
        <f ca="1">INDEX('Vakantie-Feestdagen'!D:D,MATCH(F60,'Vakantie-Feestdagen'!C:C,0))</f>
        <v>Zomer</v>
      </c>
      <c r="H60" s="22">
        <f t="shared" ca="1" si="7"/>
        <v>0</v>
      </c>
      <c r="I60" s="22">
        <f ca="1">IFERROR(MIN(1, VLOOKUP(C60,'Vakantie-Feestdagen'!$U:$U,1,0)   ),0)</f>
        <v>0</v>
      </c>
      <c r="J60" s="22">
        <f ca="1">IFERROR(MIN(1, VLOOKUP(C60,Aanvraagformulier!$B$99:$B$115,1,0)   ),0)</f>
        <v>0</v>
      </c>
      <c r="K60" s="22">
        <f ca="1">IFERROR(MIN(1, VLOOKUP(C60,Aanvraagformulier!$N$99:$N$115,1,0)   ),0)</f>
        <v>0</v>
      </c>
      <c r="L60" s="22">
        <f t="shared" ca="1" si="2"/>
        <v>0</v>
      </c>
      <c r="M60" s="22">
        <f t="shared" ca="1" si="3"/>
        <v>0</v>
      </c>
      <c r="N60" s="127">
        <f t="shared" ca="1" si="4"/>
        <v>0</v>
      </c>
      <c r="O60" s="126">
        <f t="shared" ca="1" si="5"/>
        <v>0</v>
      </c>
    </row>
    <row r="61" spans="2:15" x14ac:dyDescent="0.2">
      <c r="B61" s="128">
        <f t="shared" ca="1" si="0"/>
        <v>45193</v>
      </c>
      <c r="C61" s="118">
        <f t="shared" ca="1" si="6"/>
        <v>45193</v>
      </c>
      <c r="D61" s="22">
        <f t="shared" ca="1" si="1"/>
        <v>7</v>
      </c>
      <c r="E61" s="118">
        <f ca="1">VLOOKUP(C61,'Vakantie-Feestdagen'!B:B,1,1)</f>
        <v>45122</v>
      </c>
      <c r="F61" s="118">
        <f ca="1">INDEX('Vakantie-Feestdagen'!C:C,MATCH(E61,'Vakantie-Feestdagen'!B:B,0))</f>
        <v>45165</v>
      </c>
      <c r="G61" s="118" t="str">
        <f ca="1">INDEX('Vakantie-Feestdagen'!D:D,MATCH(F61,'Vakantie-Feestdagen'!C:C,0))</f>
        <v>Zomer</v>
      </c>
      <c r="H61" s="22">
        <f t="shared" ca="1" si="7"/>
        <v>0</v>
      </c>
      <c r="I61" s="22">
        <f ca="1">IFERROR(MIN(1, VLOOKUP(C61,'Vakantie-Feestdagen'!$U:$U,1,0)   ),0)</f>
        <v>0</v>
      </c>
      <c r="J61" s="22">
        <f ca="1">IFERROR(MIN(1, VLOOKUP(C61,Aanvraagformulier!$B$99:$B$115,1,0)   ),0)</f>
        <v>0</v>
      </c>
      <c r="K61" s="22">
        <f ca="1">IFERROR(MIN(1, VLOOKUP(C61,Aanvraagformulier!$N$99:$N$115,1,0)   ),0)</f>
        <v>0</v>
      </c>
      <c r="L61" s="22">
        <f t="shared" ca="1" si="2"/>
        <v>0</v>
      </c>
      <c r="M61" s="22">
        <f t="shared" ca="1" si="3"/>
        <v>0</v>
      </c>
      <c r="N61" s="127">
        <f t="shared" ca="1" si="4"/>
        <v>0</v>
      </c>
      <c r="O61" s="126">
        <f t="shared" ca="1" si="5"/>
        <v>0</v>
      </c>
    </row>
    <row r="62" spans="2:15" x14ac:dyDescent="0.2">
      <c r="B62" s="128">
        <f t="shared" ca="1" si="0"/>
        <v>45194</v>
      </c>
      <c r="C62" s="118">
        <f t="shared" ca="1" si="6"/>
        <v>45194</v>
      </c>
      <c r="D62" s="22">
        <f t="shared" ca="1" si="1"/>
        <v>1</v>
      </c>
      <c r="E62" s="118">
        <f ca="1">VLOOKUP(C62,'Vakantie-Feestdagen'!B:B,1,1)</f>
        <v>45122</v>
      </c>
      <c r="F62" s="118">
        <f ca="1">INDEX('Vakantie-Feestdagen'!C:C,MATCH(E62,'Vakantie-Feestdagen'!B:B,0))</f>
        <v>45165</v>
      </c>
      <c r="G62" s="118" t="str">
        <f ca="1">INDEX('Vakantie-Feestdagen'!D:D,MATCH(F62,'Vakantie-Feestdagen'!C:C,0))</f>
        <v>Zomer</v>
      </c>
      <c r="H62" s="22">
        <f t="shared" ca="1" si="7"/>
        <v>0</v>
      </c>
      <c r="I62" s="22">
        <f ca="1">IFERROR(MIN(1, VLOOKUP(C62,'Vakantie-Feestdagen'!$U:$U,1,0)   ),0)</f>
        <v>0</v>
      </c>
      <c r="J62" s="22">
        <f ca="1">IFERROR(MIN(1, VLOOKUP(C62,Aanvraagformulier!$B$99:$B$115,1,0)   ),0)</f>
        <v>0</v>
      </c>
      <c r="K62" s="22">
        <f ca="1">IFERROR(MIN(1, VLOOKUP(C62,Aanvraagformulier!$N$99:$N$115,1,0)   ),0)</f>
        <v>0</v>
      </c>
      <c r="L62" s="22">
        <f t="shared" ca="1" si="2"/>
        <v>0</v>
      </c>
      <c r="M62" s="22">
        <f t="shared" ca="1" si="3"/>
        <v>0</v>
      </c>
      <c r="N62" s="127">
        <f t="shared" ca="1" si="4"/>
        <v>0</v>
      </c>
      <c r="O62" s="126">
        <f t="shared" ca="1" si="5"/>
        <v>0</v>
      </c>
    </row>
    <row r="63" spans="2:15" x14ac:dyDescent="0.2">
      <c r="B63" s="128">
        <f t="shared" ca="1" si="0"/>
        <v>45195</v>
      </c>
      <c r="C63" s="118">
        <f t="shared" ca="1" si="6"/>
        <v>45195</v>
      </c>
      <c r="D63" s="22">
        <f t="shared" ca="1" si="1"/>
        <v>2</v>
      </c>
      <c r="E63" s="118">
        <f ca="1">VLOOKUP(C63,'Vakantie-Feestdagen'!B:B,1,1)</f>
        <v>45122</v>
      </c>
      <c r="F63" s="118">
        <f ca="1">INDEX('Vakantie-Feestdagen'!C:C,MATCH(E63,'Vakantie-Feestdagen'!B:B,0))</f>
        <v>45165</v>
      </c>
      <c r="G63" s="118" t="str">
        <f ca="1">INDEX('Vakantie-Feestdagen'!D:D,MATCH(F63,'Vakantie-Feestdagen'!C:C,0))</f>
        <v>Zomer</v>
      </c>
      <c r="H63" s="22">
        <f t="shared" ca="1" si="7"/>
        <v>0</v>
      </c>
      <c r="I63" s="22">
        <f ca="1">IFERROR(MIN(1, VLOOKUP(C63,'Vakantie-Feestdagen'!$U:$U,1,0)   ),0)</f>
        <v>0</v>
      </c>
      <c r="J63" s="22">
        <f ca="1">IFERROR(MIN(1, VLOOKUP(C63,Aanvraagformulier!$B$99:$B$115,1,0)   ),0)</f>
        <v>0</v>
      </c>
      <c r="K63" s="22">
        <f ca="1">IFERROR(MIN(1, VLOOKUP(C63,Aanvraagformulier!$N$99:$N$115,1,0)   ),0)</f>
        <v>0</v>
      </c>
      <c r="L63" s="22">
        <f t="shared" ca="1" si="2"/>
        <v>0</v>
      </c>
      <c r="M63" s="22">
        <f t="shared" ca="1" si="3"/>
        <v>0</v>
      </c>
      <c r="N63" s="127">
        <f t="shared" ca="1" si="4"/>
        <v>0</v>
      </c>
      <c r="O63" s="126">
        <f t="shared" ca="1" si="5"/>
        <v>0</v>
      </c>
    </row>
    <row r="64" spans="2:15" x14ac:dyDescent="0.2">
      <c r="B64" s="128">
        <f t="shared" ca="1" si="0"/>
        <v>45196</v>
      </c>
      <c r="C64" s="118">
        <f t="shared" ca="1" si="6"/>
        <v>45196</v>
      </c>
      <c r="D64" s="22">
        <f t="shared" ca="1" si="1"/>
        <v>3</v>
      </c>
      <c r="E64" s="118">
        <f ca="1">VLOOKUP(C64,'Vakantie-Feestdagen'!B:B,1,1)</f>
        <v>45122</v>
      </c>
      <c r="F64" s="118">
        <f ca="1">INDEX('Vakantie-Feestdagen'!C:C,MATCH(E64,'Vakantie-Feestdagen'!B:B,0))</f>
        <v>45165</v>
      </c>
      <c r="G64" s="118" t="str">
        <f ca="1">INDEX('Vakantie-Feestdagen'!D:D,MATCH(F64,'Vakantie-Feestdagen'!C:C,0))</f>
        <v>Zomer</v>
      </c>
      <c r="H64" s="22">
        <f t="shared" ca="1" si="7"/>
        <v>0</v>
      </c>
      <c r="I64" s="22">
        <f ca="1">IFERROR(MIN(1, VLOOKUP(C64,'Vakantie-Feestdagen'!$U:$U,1,0)   ),0)</f>
        <v>0</v>
      </c>
      <c r="J64" s="22">
        <f ca="1">IFERROR(MIN(1, VLOOKUP(C64,Aanvraagformulier!$B$99:$B$115,1,0)   ),0)</f>
        <v>0</v>
      </c>
      <c r="K64" s="22">
        <f ca="1">IFERROR(MIN(1, VLOOKUP(C64,Aanvraagformulier!$N$99:$N$115,1,0)   ),0)</f>
        <v>0</v>
      </c>
      <c r="L64" s="22">
        <f t="shared" ca="1" si="2"/>
        <v>0</v>
      </c>
      <c r="M64" s="22">
        <f t="shared" ca="1" si="3"/>
        <v>0</v>
      </c>
      <c r="N64" s="127">
        <f t="shared" ca="1" si="4"/>
        <v>0</v>
      </c>
      <c r="O64" s="126">
        <f t="shared" ca="1" si="5"/>
        <v>0</v>
      </c>
    </row>
    <row r="65" spans="2:15" x14ac:dyDescent="0.2">
      <c r="B65" s="128">
        <f t="shared" ca="1" si="0"/>
        <v>45197</v>
      </c>
      <c r="C65" s="118">
        <f t="shared" ca="1" si="6"/>
        <v>45197</v>
      </c>
      <c r="D65" s="22">
        <f t="shared" ca="1" si="1"/>
        <v>4</v>
      </c>
      <c r="E65" s="118">
        <f ca="1">VLOOKUP(C65,'Vakantie-Feestdagen'!B:B,1,1)</f>
        <v>45122</v>
      </c>
      <c r="F65" s="118">
        <f ca="1">INDEX('Vakantie-Feestdagen'!C:C,MATCH(E65,'Vakantie-Feestdagen'!B:B,0))</f>
        <v>45165</v>
      </c>
      <c r="G65" s="118" t="str">
        <f ca="1">INDEX('Vakantie-Feestdagen'!D:D,MATCH(F65,'Vakantie-Feestdagen'!C:C,0))</f>
        <v>Zomer</v>
      </c>
      <c r="H65" s="22">
        <f t="shared" ca="1" si="7"/>
        <v>0</v>
      </c>
      <c r="I65" s="22">
        <f ca="1">IFERROR(MIN(1, VLOOKUP(C65,'Vakantie-Feestdagen'!$U:$U,1,0)   ),0)</f>
        <v>0</v>
      </c>
      <c r="J65" s="22">
        <f ca="1">IFERROR(MIN(1, VLOOKUP(C65,Aanvraagformulier!$B$99:$B$115,1,0)   ),0)</f>
        <v>0</v>
      </c>
      <c r="K65" s="22">
        <f ca="1">IFERROR(MIN(1, VLOOKUP(C65,Aanvraagformulier!$N$99:$N$115,1,0)   ),0)</f>
        <v>0</v>
      </c>
      <c r="L65" s="22">
        <f t="shared" ca="1" si="2"/>
        <v>0</v>
      </c>
      <c r="M65" s="22">
        <f t="shared" ca="1" si="3"/>
        <v>0</v>
      </c>
      <c r="N65" s="127">
        <f t="shared" ca="1" si="4"/>
        <v>0</v>
      </c>
      <c r="O65" s="126">
        <f t="shared" ca="1" si="5"/>
        <v>0</v>
      </c>
    </row>
    <row r="66" spans="2:15" x14ac:dyDescent="0.2">
      <c r="B66" s="128">
        <f t="shared" ca="1" si="0"/>
        <v>45198</v>
      </c>
      <c r="C66" s="118">
        <f t="shared" ca="1" si="6"/>
        <v>45198</v>
      </c>
      <c r="D66" s="22">
        <f t="shared" ca="1" si="1"/>
        <v>5</v>
      </c>
      <c r="E66" s="118">
        <f ca="1">VLOOKUP(C66,'Vakantie-Feestdagen'!B:B,1,1)</f>
        <v>45122</v>
      </c>
      <c r="F66" s="118">
        <f ca="1">INDEX('Vakantie-Feestdagen'!C:C,MATCH(E66,'Vakantie-Feestdagen'!B:B,0))</f>
        <v>45165</v>
      </c>
      <c r="G66" s="118" t="str">
        <f ca="1">INDEX('Vakantie-Feestdagen'!D:D,MATCH(F66,'Vakantie-Feestdagen'!C:C,0))</f>
        <v>Zomer</v>
      </c>
      <c r="H66" s="22">
        <f t="shared" ca="1" si="7"/>
        <v>0</v>
      </c>
      <c r="I66" s="22">
        <f ca="1">IFERROR(MIN(1, VLOOKUP(C66,'Vakantie-Feestdagen'!$U:$U,1,0)   ),0)</f>
        <v>0</v>
      </c>
      <c r="J66" s="22">
        <f ca="1">IFERROR(MIN(1, VLOOKUP(C66,Aanvraagformulier!$B$99:$B$115,1,0)   ),0)</f>
        <v>0</v>
      </c>
      <c r="K66" s="22">
        <f ca="1">IFERROR(MIN(1, VLOOKUP(C66,Aanvraagformulier!$N$99:$N$115,1,0)   ),0)</f>
        <v>0</v>
      </c>
      <c r="L66" s="22">
        <f t="shared" ca="1" si="2"/>
        <v>0</v>
      </c>
      <c r="M66" s="22">
        <f t="shared" ca="1" si="3"/>
        <v>0</v>
      </c>
      <c r="N66" s="127">
        <f t="shared" ca="1" si="4"/>
        <v>0</v>
      </c>
      <c r="O66" s="126">
        <f t="shared" ca="1" si="5"/>
        <v>0</v>
      </c>
    </row>
    <row r="67" spans="2:15" x14ac:dyDescent="0.2">
      <c r="B67" s="128">
        <f t="shared" ca="1" si="0"/>
        <v>45199</v>
      </c>
      <c r="C67" s="118">
        <f t="shared" ca="1" si="6"/>
        <v>45199</v>
      </c>
      <c r="D67" s="22">
        <f t="shared" ca="1" si="1"/>
        <v>6</v>
      </c>
      <c r="E67" s="118">
        <f ca="1">VLOOKUP(C67,'Vakantie-Feestdagen'!B:B,1,1)</f>
        <v>45122</v>
      </c>
      <c r="F67" s="118">
        <f ca="1">INDEX('Vakantie-Feestdagen'!C:C,MATCH(E67,'Vakantie-Feestdagen'!B:B,0))</f>
        <v>45165</v>
      </c>
      <c r="G67" s="118" t="str">
        <f ca="1">INDEX('Vakantie-Feestdagen'!D:D,MATCH(F67,'Vakantie-Feestdagen'!C:C,0))</f>
        <v>Zomer</v>
      </c>
      <c r="H67" s="22">
        <f t="shared" ca="1" si="7"/>
        <v>0</v>
      </c>
      <c r="I67" s="22">
        <f ca="1">IFERROR(MIN(1, VLOOKUP(C67,'Vakantie-Feestdagen'!$U:$U,1,0)   ),0)</f>
        <v>0</v>
      </c>
      <c r="J67" s="22">
        <f ca="1">IFERROR(MIN(1, VLOOKUP(C67,Aanvraagformulier!$B$99:$B$115,1,0)   ),0)</f>
        <v>0</v>
      </c>
      <c r="K67" s="22">
        <f ca="1">IFERROR(MIN(1, VLOOKUP(C67,Aanvraagformulier!$N$99:$N$115,1,0)   ),0)</f>
        <v>0</v>
      </c>
      <c r="L67" s="22">
        <f t="shared" ca="1" si="2"/>
        <v>0</v>
      </c>
      <c r="M67" s="22">
        <f t="shared" ca="1" si="3"/>
        <v>0</v>
      </c>
      <c r="N67" s="127">
        <f t="shared" ca="1" si="4"/>
        <v>0</v>
      </c>
      <c r="O67" s="126">
        <f t="shared" ca="1" si="5"/>
        <v>0</v>
      </c>
    </row>
    <row r="68" spans="2:15" x14ac:dyDescent="0.2">
      <c r="B68" s="128">
        <f t="shared" ca="1" si="0"/>
        <v>45200</v>
      </c>
      <c r="C68" s="118">
        <f t="shared" ca="1" si="6"/>
        <v>45200</v>
      </c>
      <c r="D68" s="22">
        <f t="shared" ca="1" si="1"/>
        <v>7</v>
      </c>
      <c r="E68" s="118">
        <f ca="1">VLOOKUP(C68,'Vakantie-Feestdagen'!B:B,1,1)</f>
        <v>45122</v>
      </c>
      <c r="F68" s="118">
        <f ca="1">INDEX('Vakantie-Feestdagen'!C:C,MATCH(E68,'Vakantie-Feestdagen'!B:B,0))</f>
        <v>45165</v>
      </c>
      <c r="G68" s="118" t="str">
        <f ca="1">INDEX('Vakantie-Feestdagen'!D:D,MATCH(F68,'Vakantie-Feestdagen'!C:C,0))</f>
        <v>Zomer</v>
      </c>
      <c r="H68" s="22">
        <f t="shared" ca="1" si="7"/>
        <v>0</v>
      </c>
      <c r="I68" s="22">
        <f ca="1">IFERROR(MIN(1, VLOOKUP(C68,'Vakantie-Feestdagen'!$U:$U,1,0)   ),0)</f>
        <v>0</v>
      </c>
      <c r="J68" s="22">
        <f ca="1">IFERROR(MIN(1, VLOOKUP(C68,Aanvraagformulier!$B$99:$B$115,1,0)   ),0)</f>
        <v>0</v>
      </c>
      <c r="K68" s="22">
        <f ca="1">IFERROR(MIN(1, VLOOKUP(C68,Aanvraagformulier!$N$99:$N$115,1,0)   ),0)</f>
        <v>0</v>
      </c>
      <c r="L68" s="22">
        <f t="shared" ca="1" si="2"/>
        <v>0</v>
      </c>
      <c r="M68" s="22">
        <f t="shared" ca="1" si="3"/>
        <v>0</v>
      </c>
      <c r="N68" s="127">
        <f t="shared" ca="1" si="4"/>
        <v>0</v>
      </c>
      <c r="O68" s="126">
        <f t="shared" ca="1" si="5"/>
        <v>0</v>
      </c>
    </row>
    <row r="69" spans="2:15" x14ac:dyDescent="0.2">
      <c r="B69" s="128">
        <f t="shared" ca="1" si="0"/>
        <v>45201</v>
      </c>
      <c r="C69" s="118">
        <f t="shared" ca="1" si="6"/>
        <v>45201</v>
      </c>
      <c r="D69" s="22">
        <f t="shared" ca="1" si="1"/>
        <v>1</v>
      </c>
      <c r="E69" s="118">
        <f ca="1">VLOOKUP(C69,'Vakantie-Feestdagen'!B:B,1,1)</f>
        <v>45122</v>
      </c>
      <c r="F69" s="118">
        <f ca="1">INDEX('Vakantie-Feestdagen'!C:C,MATCH(E69,'Vakantie-Feestdagen'!B:B,0))</f>
        <v>45165</v>
      </c>
      <c r="G69" s="118" t="str">
        <f ca="1">INDEX('Vakantie-Feestdagen'!D:D,MATCH(F69,'Vakantie-Feestdagen'!C:C,0))</f>
        <v>Zomer</v>
      </c>
      <c r="H69" s="22">
        <f t="shared" ca="1" si="7"/>
        <v>0</v>
      </c>
      <c r="I69" s="22">
        <f ca="1">IFERROR(MIN(1, VLOOKUP(C69,'Vakantie-Feestdagen'!$U:$U,1,0)   ),0)</f>
        <v>0</v>
      </c>
      <c r="J69" s="22">
        <f ca="1">IFERROR(MIN(1, VLOOKUP(C69,Aanvraagformulier!$B$99:$B$115,1,0)   ),0)</f>
        <v>0</v>
      </c>
      <c r="K69" s="22">
        <f ca="1">IFERROR(MIN(1, VLOOKUP(C69,Aanvraagformulier!$N$99:$N$115,1,0)   ),0)</f>
        <v>0</v>
      </c>
      <c r="L69" s="22">
        <f t="shared" ca="1" si="2"/>
        <v>0</v>
      </c>
      <c r="M69" s="22">
        <f t="shared" ca="1" si="3"/>
        <v>0</v>
      </c>
      <c r="N69" s="127">
        <f t="shared" ca="1" si="4"/>
        <v>0</v>
      </c>
      <c r="O69" s="126">
        <f t="shared" ca="1" si="5"/>
        <v>0</v>
      </c>
    </row>
    <row r="70" spans="2:15" x14ac:dyDescent="0.2">
      <c r="B70" s="128">
        <f t="shared" ca="1" si="0"/>
        <v>45202</v>
      </c>
      <c r="C70" s="118">
        <f t="shared" ca="1" si="6"/>
        <v>45202</v>
      </c>
      <c r="D70" s="22">
        <f t="shared" ca="1" si="1"/>
        <v>2</v>
      </c>
      <c r="E70" s="118">
        <f ca="1">VLOOKUP(C70,'Vakantie-Feestdagen'!B:B,1,1)</f>
        <v>45122</v>
      </c>
      <c r="F70" s="118">
        <f ca="1">INDEX('Vakantie-Feestdagen'!C:C,MATCH(E70,'Vakantie-Feestdagen'!B:B,0))</f>
        <v>45165</v>
      </c>
      <c r="G70" s="118" t="str">
        <f ca="1">INDEX('Vakantie-Feestdagen'!D:D,MATCH(F70,'Vakantie-Feestdagen'!C:C,0))</f>
        <v>Zomer</v>
      </c>
      <c r="H70" s="22">
        <f t="shared" ca="1" si="7"/>
        <v>0</v>
      </c>
      <c r="I70" s="22">
        <f ca="1">IFERROR(MIN(1, VLOOKUP(C70,'Vakantie-Feestdagen'!$U:$U,1,0)   ),0)</f>
        <v>0</v>
      </c>
      <c r="J70" s="22">
        <f ca="1">IFERROR(MIN(1, VLOOKUP(C70,Aanvraagformulier!$B$99:$B$115,1,0)   ),0)</f>
        <v>0</v>
      </c>
      <c r="K70" s="22">
        <f ca="1">IFERROR(MIN(1, VLOOKUP(C70,Aanvraagformulier!$N$99:$N$115,1,0)   ),0)</f>
        <v>0</v>
      </c>
      <c r="L70" s="22">
        <f t="shared" ca="1" si="2"/>
        <v>0</v>
      </c>
      <c r="M70" s="22">
        <f t="shared" ca="1" si="3"/>
        <v>0</v>
      </c>
      <c r="N70" s="127">
        <f t="shared" ca="1" si="4"/>
        <v>0</v>
      </c>
      <c r="O70" s="126">
        <f t="shared" ca="1" si="5"/>
        <v>0</v>
      </c>
    </row>
    <row r="71" spans="2:15" x14ac:dyDescent="0.2">
      <c r="B71" s="128">
        <f t="shared" ref="B71:B134" ca="1" si="8">C71</f>
        <v>45203</v>
      </c>
      <c r="C71" s="118">
        <f t="shared" ca="1" si="6"/>
        <v>45203</v>
      </c>
      <c r="D71" s="22">
        <f t="shared" ref="D71:D134" ca="1" si="9">WEEKDAY(C71,11)</f>
        <v>3</v>
      </c>
      <c r="E71" s="118">
        <f ca="1">VLOOKUP(C71,'Vakantie-Feestdagen'!B:B,1,1)</f>
        <v>45122</v>
      </c>
      <c r="F71" s="118">
        <f ca="1">INDEX('Vakantie-Feestdagen'!C:C,MATCH(E71,'Vakantie-Feestdagen'!B:B,0))</f>
        <v>45165</v>
      </c>
      <c r="G71" s="118" t="str">
        <f ca="1">INDEX('Vakantie-Feestdagen'!D:D,MATCH(F71,'Vakantie-Feestdagen'!C:C,0))</f>
        <v>Zomer</v>
      </c>
      <c r="H71" s="22">
        <f t="shared" ca="1" si="7"/>
        <v>0</v>
      </c>
      <c r="I71" s="22">
        <f ca="1">IFERROR(MIN(1, VLOOKUP(C71,'Vakantie-Feestdagen'!$U:$U,1,0)   ),0)</f>
        <v>0</v>
      </c>
      <c r="J71" s="22">
        <f ca="1">IFERROR(MIN(1, VLOOKUP(C71,Aanvraagformulier!$B$99:$B$115,1,0)   ),0)</f>
        <v>0</v>
      </c>
      <c r="K71" s="22">
        <f ca="1">IFERROR(MIN(1, VLOOKUP(C71,Aanvraagformulier!$N$99:$N$115,1,0)   ),0)</f>
        <v>0</v>
      </c>
      <c r="L71" s="22">
        <f t="shared" ref="L71:L134" ca="1" si="10">IF(AND($C71&gt;=AP$8,$C71&lt;=AQ$8),1,0)</f>
        <v>0</v>
      </c>
      <c r="M71" s="22">
        <f t="shared" ref="M71:M134" ca="1" si="11">IF(AND($C71&gt;=AP$9,$C71&lt;=AQ$9),1,0)</f>
        <v>0</v>
      </c>
      <c r="N71" s="127">
        <f t="shared" ref="N71:N134" ca="1" si="12">IF(K71=1,1,(H71=0)*(I71=0)*(J71=0))*L71*INDEX($AI$8:$AO$8,1,D71)</f>
        <v>0</v>
      </c>
      <c r="O71" s="126">
        <f t="shared" ref="O71:O134" ca="1" si="13">M71*INDEX($AI$9:$AO$9,1,D71)</f>
        <v>0</v>
      </c>
    </row>
    <row r="72" spans="2:15" x14ac:dyDescent="0.2">
      <c r="B72" s="128">
        <f t="shared" ca="1" si="8"/>
        <v>45204</v>
      </c>
      <c r="C72" s="118">
        <f t="shared" ref="C72:C135" ca="1" si="14">C71+1</f>
        <v>45204</v>
      </c>
      <c r="D72" s="22">
        <f t="shared" ca="1" si="9"/>
        <v>4</v>
      </c>
      <c r="E72" s="118">
        <f ca="1">VLOOKUP(C72,'Vakantie-Feestdagen'!B:B,1,1)</f>
        <v>45122</v>
      </c>
      <c r="F72" s="118">
        <f ca="1">INDEX('Vakantie-Feestdagen'!C:C,MATCH(E72,'Vakantie-Feestdagen'!B:B,0))</f>
        <v>45165</v>
      </c>
      <c r="G72" s="118" t="str">
        <f ca="1">INDEX('Vakantie-Feestdagen'!D:D,MATCH(F72,'Vakantie-Feestdagen'!C:C,0))</f>
        <v>Zomer</v>
      </c>
      <c r="H72" s="22">
        <f t="shared" ref="H72:H135" ca="1" si="15">IF(AND(C72&gt;=E72,C72&lt;=F72),1,0)</f>
        <v>0</v>
      </c>
      <c r="I72" s="22">
        <f ca="1">IFERROR(MIN(1, VLOOKUP(C72,'Vakantie-Feestdagen'!$U:$U,1,0)   ),0)</f>
        <v>0</v>
      </c>
      <c r="J72" s="22">
        <f ca="1">IFERROR(MIN(1, VLOOKUP(C72,Aanvraagformulier!$B$99:$B$115,1,0)   ),0)</f>
        <v>0</v>
      </c>
      <c r="K72" s="22">
        <f ca="1">IFERROR(MIN(1, VLOOKUP(C72,Aanvraagformulier!$N$99:$N$115,1,0)   ),0)</f>
        <v>0</v>
      </c>
      <c r="L72" s="22">
        <f t="shared" ca="1" si="10"/>
        <v>0</v>
      </c>
      <c r="M72" s="22">
        <f t="shared" ca="1" si="11"/>
        <v>0</v>
      </c>
      <c r="N72" s="127">
        <f t="shared" ca="1" si="12"/>
        <v>0</v>
      </c>
      <c r="O72" s="126">
        <f t="shared" ca="1" si="13"/>
        <v>0</v>
      </c>
    </row>
    <row r="73" spans="2:15" x14ac:dyDescent="0.2">
      <c r="B73" s="128">
        <f t="shared" ca="1" si="8"/>
        <v>45205</v>
      </c>
      <c r="C73" s="118">
        <f t="shared" ca="1" si="14"/>
        <v>45205</v>
      </c>
      <c r="D73" s="22">
        <f t="shared" ca="1" si="9"/>
        <v>5</v>
      </c>
      <c r="E73" s="118">
        <f ca="1">VLOOKUP(C73,'Vakantie-Feestdagen'!B:B,1,1)</f>
        <v>45122</v>
      </c>
      <c r="F73" s="118">
        <f ca="1">INDEX('Vakantie-Feestdagen'!C:C,MATCH(E73,'Vakantie-Feestdagen'!B:B,0))</f>
        <v>45165</v>
      </c>
      <c r="G73" s="118" t="str">
        <f ca="1">INDEX('Vakantie-Feestdagen'!D:D,MATCH(F73,'Vakantie-Feestdagen'!C:C,0))</f>
        <v>Zomer</v>
      </c>
      <c r="H73" s="22">
        <f t="shared" ca="1" si="15"/>
        <v>0</v>
      </c>
      <c r="I73" s="22">
        <f ca="1">IFERROR(MIN(1, VLOOKUP(C73,'Vakantie-Feestdagen'!$U:$U,1,0)   ),0)</f>
        <v>0</v>
      </c>
      <c r="J73" s="22">
        <f ca="1">IFERROR(MIN(1, VLOOKUP(C73,Aanvraagformulier!$B$99:$B$115,1,0)   ),0)</f>
        <v>0</v>
      </c>
      <c r="K73" s="22">
        <f ca="1">IFERROR(MIN(1, VLOOKUP(C73,Aanvraagformulier!$N$99:$N$115,1,0)   ),0)</f>
        <v>0</v>
      </c>
      <c r="L73" s="22">
        <f t="shared" ca="1" si="10"/>
        <v>0</v>
      </c>
      <c r="M73" s="22">
        <f t="shared" ca="1" si="11"/>
        <v>0</v>
      </c>
      <c r="N73" s="127">
        <f t="shared" ca="1" si="12"/>
        <v>0</v>
      </c>
      <c r="O73" s="126">
        <f t="shared" ca="1" si="13"/>
        <v>0</v>
      </c>
    </row>
    <row r="74" spans="2:15" x14ac:dyDescent="0.2">
      <c r="B74" s="128">
        <f t="shared" ca="1" si="8"/>
        <v>45206</v>
      </c>
      <c r="C74" s="118">
        <f t="shared" ca="1" si="14"/>
        <v>45206</v>
      </c>
      <c r="D74" s="22">
        <f t="shared" ca="1" si="9"/>
        <v>6</v>
      </c>
      <c r="E74" s="118">
        <f ca="1">VLOOKUP(C74,'Vakantie-Feestdagen'!B:B,1,1)</f>
        <v>45122</v>
      </c>
      <c r="F74" s="118">
        <f ca="1">INDEX('Vakantie-Feestdagen'!C:C,MATCH(E74,'Vakantie-Feestdagen'!B:B,0))</f>
        <v>45165</v>
      </c>
      <c r="G74" s="118" t="str">
        <f ca="1">INDEX('Vakantie-Feestdagen'!D:D,MATCH(F74,'Vakantie-Feestdagen'!C:C,0))</f>
        <v>Zomer</v>
      </c>
      <c r="H74" s="22">
        <f t="shared" ca="1" si="15"/>
        <v>0</v>
      </c>
      <c r="I74" s="22">
        <f ca="1">IFERROR(MIN(1, VLOOKUP(C74,'Vakantie-Feestdagen'!$U:$U,1,0)   ),0)</f>
        <v>0</v>
      </c>
      <c r="J74" s="22">
        <f ca="1">IFERROR(MIN(1, VLOOKUP(C74,Aanvraagformulier!$B$99:$B$115,1,0)   ),0)</f>
        <v>0</v>
      </c>
      <c r="K74" s="22">
        <f ca="1">IFERROR(MIN(1, VLOOKUP(C74,Aanvraagformulier!$N$99:$N$115,1,0)   ),0)</f>
        <v>0</v>
      </c>
      <c r="L74" s="22">
        <f t="shared" ca="1" si="10"/>
        <v>0</v>
      </c>
      <c r="M74" s="22">
        <f t="shared" ca="1" si="11"/>
        <v>0</v>
      </c>
      <c r="N74" s="127">
        <f t="shared" ca="1" si="12"/>
        <v>0</v>
      </c>
      <c r="O74" s="126">
        <f t="shared" ca="1" si="13"/>
        <v>0</v>
      </c>
    </row>
    <row r="75" spans="2:15" x14ac:dyDescent="0.2">
      <c r="B75" s="128">
        <f t="shared" ca="1" si="8"/>
        <v>45207</v>
      </c>
      <c r="C75" s="118">
        <f t="shared" ca="1" si="14"/>
        <v>45207</v>
      </c>
      <c r="D75" s="22">
        <f t="shared" ca="1" si="9"/>
        <v>7</v>
      </c>
      <c r="E75" s="118">
        <f ca="1">VLOOKUP(C75,'Vakantie-Feestdagen'!B:B,1,1)</f>
        <v>45122</v>
      </c>
      <c r="F75" s="118">
        <f ca="1">INDEX('Vakantie-Feestdagen'!C:C,MATCH(E75,'Vakantie-Feestdagen'!B:B,0))</f>
        <v>45165</v>
      </c>
      <c r="G75" s="118" t="str">
        <f ca="1">INDEX('Vakantie-Feestdagen'!D:D,MATCH(F75,'Vakantie-Feestdagen'!C:C,0))</f>
        <v>Zomer</v>
      </c>
      <c r="H75" s="22">
        <f t="shared" ca="1" si="15"/>
        <v>0</v>
      </c>
      <c r="I75" s="22">
        <f ca="1">IFERROR(MIN(1, VLOOKUP(C75,'Vakantie-Feestdagen'!$U:$U,1,0)   ),0)</f>
        <v>0</v>
      </c>
      <c r="J75" s="22">
        <f ca="1">IFERROR(MIN(1, VLOOKUP(C75,Aanvraagformulier!$B$99:$B$115,1,0)   ),0)</f>
        <v>0</v>
      </c>
      <c r="K75" s="22">
        <f ca="1">IFERROR(MIN(1, VLOOKUP(C75,Aanvraagformulier!$N$99:$N$115,1,0)   ),0)</f>
        <v>0</v>
      </c>
      <c r="L75" s="22">
        <f t="shared" ca="1" si="10"/>
        <v>0</v>
      </c>
      <c r="M75" s="22">
        <f t="shared" ca="1" si="11"/>
        <v>0</v>
      </c>
      <c r="N75" s="127">
        <f t="shared" ca="1" si="12"/>
        <v>0</v>
      </c>
      <c r="O75" s="126">
        <f t="shared" ca="1" si="13"/>
        <v>0</v>
      </c>
    </row>
    <row r="76" spans="2:15" x14ac:dyDescent="0.2">
      <c r="B76" s="128">
        <f t="shared" ca="1" si="8"/>
        <v>45208</v>
      </c>
      <c r="C76" s="118">
        <f t="shared" ca="1" si="14"/>
        <v>45208</v>
      </c>
      <c r="D76" s="22">
        <f t="shared" ca="1" si="9"/>
        <v>1</v>
      </c>
      <c r="E76" s="118">
        <f ca="1">VLOOKUP(C76,'Vakantie-Feestdagen'!B:B,1,1)</f>
        <v>45122</v>
      </c>
      <c r="F76" s="118">
        <f ca="1">INDEX('Vakantie-Feestdagen'!C:C,MATCH(E76,'Vakantie-Feestdagen'!B:B,0))</f>
        <v>45165</v>
      </c>
      <c r="G76" s="118" t="str">
        <f ca="1">INDEX('Vakantie-Feestdagen'!D:D,MATCH(F76,'Vakantie-Feestdagen'!C:C,0))</f>
        <v>Zomer</v>
      </c>
      <c r="H76" s="22">
        <f t="shared" ca="1" si="15"/>
        <v>0</v>
      </c>
      <c r="I76" s="22">
        <f ca="1">IFERROR(MIN(1, VLOOKUP(C76,'Vakantie-Feestdagen'!$U:$U,1,0)   ),0)</f>
        <v>0</v>
      </c>
      <c r="J76" s="22">
        <f ca="1">IFERROR(MIN(1, VLOOKUP(C76,Aanvraagformulier!$B$99:$B$115,1,0)   ),0)</f>
        <v>0</v>
      </c>
      <c r="K76" s="22">
        <f ca="1">IFERROR(MIN(1, VLOOKUP(C76,Aanvraagformulier!$N$99:$N$115,1,0)   ),0)</f>
        <v>0</v>
      </c>
      <c r="L76" s="22">
        <f t="shared" ca="1" si="10"/>
        <v>0</v>
      </c>
      <c r="M76" s="22">
        <f t="shared" ca="1" si="11"/>
        <v>0</v>
      </c>
      <c r="N76" s="127">
        <f t="shared" ca="1" si="12"/>
        <v>0</v>
      </c>
      <c r="O76" s="126">
        <f t="shared" ca="1" si="13"/>
        <v>0</v>
      </c>
    </row>
    <row r="77" spans="2:15" x14ac:dyDescent="0.2">
      <c r="B77" s="128">
        <f t="shared" ca="1" si="8"/>
        <v>45209</v>
      </c>
      <c r="C77" s="118">
        <f t="shared" ca="1" si="14"/>
        <v>45209</v>
      </c>
      <c r="D77" s="22">
        <f t="shared" ca="1" si="9"/>
        <v>2</v>
      </c>
      <c r="E77" s="118">
        <f ca="1">VLOOKUP(C77,'Vakantie-Feestdagen'!B:B,1,1)</f>
        <v>45122</v>
      </c>
      <c r="F77" s="118">
        <f ca="1">INDEX('Vakantie-Feestdagen'!C:C,MATCH(E77,'Vakantie-Feestdagen'!B:B,0))</f>
        <v>45165</v>
      </c>
      <c r="G77" s="118" t="str">
        <f ca="1">INDEX('Vakantie-Feestdagen'!D:D,MATCH(F77,'Vakantie-Feestdagen'!C:C,0))</f>
        <v>Zomer</v>
      </c>
      <c r="H77" s="22">
        <f t="shared" ca="1" si="15"/>
        <v>0</v>
      </c>
      <c r="I77" s="22">
        <f ca="1">IFERROR(MIN(1, VLOOKUP(C77,'Vakantie-Feestdagen'!$U:$U,1,0)   ),0)</f>
        <v>0</v>
      </c>
      <c r="J77" s="22">
        <f ca="1">IFERROR(MIN(1, VLOOKUP(C77,Aanvraagformulier!$B$99:$B$115,1,0)   ),0)</f>
        <v>0</v>
      </c>
      <c r="K77" s="22">
        <f ca="1">IFERROR(MIN(1, VLOOKUP(C77,Aanvraagformulier!$N$99:$N$115,1,0)   ),0)</f>
        <v>0</v>
      </c>
      <c r="L77" s="22">
        <f t="shared" ca="1" si="10"/>
        <v>0</v>
      </c>
      <c r="M77" s="22">
        <f t="shared" ca="1" si="11"/>
        <v>0</v>
      </c>
      <c r="N77" s="127">
        <f t="shared" ca="1" si="12"/>
        <v>0</v>
      </c>
      <c r="O77" s="126">
        <f t="shared" ca="1" si="13"/>
        <v>0</v>
      </c>
    </row>
    <row r="78" spans="2:15" x14ac:dyDescent="0.2">
      <c r="B78" s="128">
        <f t="shared" ca="1" si="8"/>
        <v>45210</v>
      </c>
      <c r="C78" s="118">
        <f t="shared" ca="1" si="14"/>
        <v>45210</v>
      </c>
      <c r="D78" s="22">
        <f t="shared" ca="1" si="9"/>
        <v>3</v>
      </c>
      <c r="E78" s="118">
        <f ca="1">VLOOKUP(C78,'Vakantie-Feestdagen'!B:B,1,1)</f>
        <v>45122</v>
      </c>
      <c r="F78" s="118">
        <f ca="1">INDEX('Vakantie-Feestdagen'!C:C,MATCH(E78,'Vakantie-Feestdagen'!B:B,0))</f>
        <v>45165</v>
      </c>
      <c r="G78" s="118" t="str">
        <f ca="1">INDEX('Vakantie-Feestdagen'!D:D,MATCH(F78,'Vakantie-Feestdagen'!C:C,0))</f>
        <v>Zomer</v>
      </c>
      <c r="H78" s="22">
        <f t="shared" ca="1" si="15"/>
        <v>0</v>
      </c>
      <c r="I78" s="22">
        <f ca="1">IFERROR(MIN(1, VLOOKUP(C78,'Vakantie-Feestdagen'!$U:$U,1,0)   ),0)</f>
        <v>0</v>
      </c>
      <c r="J78" s="22">
        <f ca="1">IFERROR(MIN(1, VLOOKUP(C78,Aanvraagformulier!$B$99:$B$115,1,0)   ),0)</f>
        <v>0</v>
      </c>
      <c r="K78" s="22">
        <f ca="1">IFERROR(MIN(1, VLOOKUP(C78,Aanvraagformulier!$N$99:$N$115,1,0)   ),0)</f>
        <v>0</v>
      </c>
      <c r="L78" s="22">
        <f t="shared" ca="1" si="10"/>
        <v>0</v>
      </c>
      <c r="M78" s="22">
        <f t="shared" ca="1" si="11"/>
        <v>0</v>
      </c>
      <c r="N78" s="127">
        <f t="shared" ca="1" si="12"/>
        <v>0</v>
      </c>
      <c r="O78" s="126">
        <f t="shared" ca="1" si="13"/>
        <v>0</v>
      </c>
    </row>
    <row r="79" spans="2:15" x14ac:dyDescent="0.2">
      <c r="B79" s="128">
        <f t="shared" ca="1" si="8"/>
        <v>45211</v>
      </c>
      <c r="C79" s="118">
        <f t="shared" ca="1" si="14"/>
        <v>45211</v>
      </c>
      <c r="D79" s="22">
        <f t="shared" ca="1" si="9"/>
        <v>4</v>
      </c>
      <c r="E79" s="118">
        <f ca="1">VLOOKUP(C79,'Vakantie-Feestdagen'!B:B,1,1)</f>
        <v>45122</v>
      </c>
      <c r="F79" s="118">
        <f ca="1">INDEX('Vakantie-Feestdagen'!C:C,MATCH(E79,'Vakantie-Feestdagen'!B:B,0))</f>
        <v>45165</v>
      </c>
      <c r="G79" s="118" t="str">
        <f ca="1">INDEX('Vakantie-Feestdagen'!D:D,MATCH(F79,'Vakantie-Feestdagen'!C:C,0))</f>
        <v>Zomer</v>
      </c>
      <c r="H79" s="22">
        <f t="shared" ca="1" si="15"/>
        <v>0</v>
      </c>
      <c r="I79" s="22">
        <f ca="1">IFERROR(MIN(1, VLOOKUP(C79,'Vakantie-Feestdagen'!$U:$U,1,0)   ),0)</f>
        <v>0</v>
      </c>
      <c r="J79" s="22">
        <f ca="1">IFERROR(MIN(1, VLOOKUP(C79,Aanvraagformulier!$B$99:$B$115,1,0)   ),0)</f>
        <v>0</v>
      </c>
      <c r="K79" s="22">
        <f ca="1">IFERROR(MIN(1, VLOOKUP(C79,Aanvraagformulier!$N$99:$N$115,1,0)   ),0)</f>
        <v>0</v>
      </c>
      <c r="L79" s="22">
        <f t="shared" ca="1" si="10"/>
        <v>0</v>
      </c>
      <c r="M79" s="22">
        <f t="shared" ca="1" si="11"/>
        <v>0</v>
      </c>
      <c r="N79" s="127">
        <f t="shared" ca="1" si="12"/>
        <v>0</v>
      </c>
      <c r="O79" s="126">
        <f t="shared" ca="1" si="13"/>
        <v>0</v>
      </c>
    </row>
    <row r="80" spans="2:15" x14ac:dyDescent="0.2">
      <c r="B80" s="128">
        <f t="shared" ca="1" si="8"/>
        <v>45212</v>
      </c>
      <c r="C80" s="118">
        <f t="shared" ca="1" si="14"/>
        <v>45212</v>
      </c>
      <c r="D80" s="22">
        <f t="shared" ca="1" si="9"/>
        <v>5</v>
      </c>
      <c r="E80" s="118">
        <f ca="1">VLOOKUP(C80,'Vakantie-Feestdagen'!B:B,1,1)</f>
        <v>45122</v>
      </c>
      <c r="F80" s="118">
        <f ca="1">INDEX('Vakantie-Feestdagen'!C:C,MATCH(E80,'Vakantie-Feestdagen'!B:B,0))</f>
        <v>45165</v>
      </c>
      <c r="G80" s="118" t="str">
        <f ca="1">INDEX('Vakantie-Feestdagen'!D:D,MATCH(F80,'Vakantie-Feestdagen'!C:C,0))</f>
        <v>Zomer</v>
      </c>
      <c r="H80" s="22">
        <f t="shared" ca="1" si="15"/>
        <v>0</v>
      </c>
      <c r="I80" s="22">
        <f ca="1">IFERROR(MIN(1, VLOOKUP(C80,'Vakantie-Feestdagen'!$U:$U,1,0)   ),0)</f>
        <v>0</v>
      </c>
      <c r="J80" s="22">
        <f ca="1">IFERROR(MIN(1, VLOOKUP(C80,Aanvraagformulier!$B$99:$B$115,1,0)   ),0)</f>
        <v>0</v>
      </c>
      <c r="K80" s="22">
        <f ca="1">IFERROR(MIN(1, VLOOKUP(C80,Aanvraagformulier!$N$99:$N$115,1,0)   ),0)</f>
        <v>0</v>
      </c>
      <c r="L80" s="22">
        <f t="shared" ca="1" si="10"/>
        <v>0</v>
      </c>
      <c r="M80" s="22">
        <f t="shared" ca="1" si="11"/>
        <v>0</v>
      </c>
      <c r="N80" s="127">
        <f t="shared" ca="1" si="12"/>
        <v>0</v>
      </c>
      <c r="O80" s="126">
        <f t="shared" ca="1" si="13"/>
        <v>0</v>
      </c>
    </row>
    <row r="81" spans="2:15" x14ac:dyDescent="0.2">
      <c r="B81" s="128">
        <f t="shared" ca="1" si="8"/>
        <v>45213</v>
      </c>
      <c r="C81" s="118">
        <f t="shared" ca="1" si="14"/>
        <v>45213</v>
      </c>
      <c r="D81" s="22">
        <f t="shared" ca="1" si="9"/>
        <v>6</v>
      </c>
      <c r="E81" s="118">
        <f ca="1">VLOOKUP(C81,'Vakantie-Feestdagen'!B:B,1,1)</f>
        <v>45213</v>
      </c>
      <c r="F81" s="118">
        <f ca="1">INDEX('Vakantie-Feestdagen'!C:C,MATCH(E81,'Vakantie-Feestdagen'!B:B,0))</f>
        <v>45221</v>
      </c>
      <c r="G81" s="118" t="str">
        <f ca="1">INDEX('Vakantie-Feestdagen'!D:D,MATCH(F81,'Vakantie-Feestdagen'!C:C,0))</f>
        <v>Herfst</v>
      </c>
      <c r="H81" s="22">
        <f t="shared" ca="1" si="15"/>
        <v>1</v>
      </c>
      <c r="I81" s="22">
        <f ca="1">IFERROR(MIN(1, VLOOKUP(C81,'Vakantie-Feestdagen'!$U:$U,1,0)   ),0)</f>
        <v>0</v>
      </c>
      <c r="J81" s="22">
        <f ca="1">IFERROR(MIN(1, VLOOKUP(C81,Aanvraagformulier!$B$99:$B$115,1,0)   ),0)</f>
        <v>0</v>
      </c>
      <c r="K81" s="22">
        <f ca="1">IFERROR(MIN(1, VLOOKUP(C81,Aanvraagformulier!$N$99:$N$115,1,0)   ),0)</f>
        <v>0</v>
      </c>
      <c r="L81" s="22">
        <f t="shared" ca="1" si="10"/>
        <v>0</v>
      </c>
      <c r="M81" s="22">
        <f t="shared" ca="1" si="11"/>
        <v>0</v>
      </c>
      <c r="N81" s="127">
        <f t="shared" ca="1" si="12"/>
        <v>0</v>
      </c>
      <c r="O81" s="126">
        <f t="shared" ca="1" si="13"/>
        <v>0</v>
      </c>
    </row>
    <row r="82" spans="2:15" x14ac:dyDescent="0.2">
      <c r="B82" s="128">
        <f t="shared" ca="1" si="8"/>
        <v>45214</v>
      </c>
      <c r="C82" s="118">
        <f t="shared" ca="1" si="14"/>
        <v>45214</v>
      </c>
      <c r="D82" s="22">
        <f t="shared" ca="1" si="9"/>
        <v>7</v>
      </c>
      <c r="E82" s="118">
        <f ca="1">VLOOKUP(C82,'Vakantie-Feestdagen'!B:B,1,1)</f>
        <v>45213</v>
      </c>
      <c r="F82" s="118">
        <f ca="1">INDEX('Vakantie-Feestdagen'!C:C,MATCH(E82,'Vakantie-Feestdagen'!B:B,0))</f>
        <v>45221</v>
      </c>
      <c r="G82" s="118" t="str">
        <f ca="1">INDEX('Vakantie-Feestdagen'!D:D,MATCH(F82,'Vakantie-Feestdagen'!C:C,0))</f>
        <v>Herfst</v>
      </c>
      <c r="H82" s="22">
        <f t="shared" ca="1" si="15"/>
        <v>1</v>
      </c>
      <c r="I82" s="22">
        <f ca="1">IFERROR(MIN(1, VLOOKUP(C82,'Vakantie-Feestdagen'!$U:$U,1,0)   ),0)</f>
        <v>0</v>
      </c>
      <c r="J82" s="22">
        <f ca="1">IFERROR(MIN(1, VLOOKUP(C82,Aanvraagformulier!$B$99:$B$115,1,0)   ),0)</f>
        <v>0</v>
      </c>
      <c r="K82" s="22">
        <f ca="1">IFERROR(MIN(1, VLOOKUP(C82,Aanvraagformulier!$N$99:$N$115,1,0)   ),0)</f>
        <v>0</v>
      </c>
      <c r="L82" s="22">
        <f t="shared" ca="1" si="10"/>
        <v>0</v>
      </c>
      <c r="M82" s="22">
        <f t="shared" ca="1" si="11"/>
        <v>0</v>
      </c>
      <c r="N82" s="127">
        <f t="shared" ca="1" si="12"/>
        <v>0</v>
      </c>
      <c r="O82" s="126">
        <f t="shared" ca="1" si="13"/>
        <v>0</v>
      </c>
    </row>
    <row r="83" spans="2:15" x14ac:dyDescent="0.2">
      <c r="B83" s="128">
        <f t="shared" ca="1" si="8"/>
        <v>45215</v>
      </c>
      <c r="C83" s="118">
        <f t="shared" ca="1" si="14"/>
        <v>45215</v>
      </c>
      <c r="D83" s="22">
        <f t="shared" ca="1" si="9"/>
        <v>1</v>
      </c>
      <c r="E83" s="118">
        <f ca="1">VLOOKUP(C83,'Vakantie-Feestdagen'!B:B,1,1)</f>
        <v>45213</v>
      </c>
      <c r="F83" s="118">
        <f ca="1">INDEX('Vakantie-Feestdagen'!C:C,MATCH(E83,'Vakantie-Feestdagen'!B:B,0))</f>
        <v>45221</v>
      </c>
      <c r="G83" s="118" t="str">
        <f ca="1">INDEX('Vakantie-Feestdagen'!D:D,MATCH(F83,'Vakantie-Feestdagen'!C:C,0))</f>
        <v>Herfst</v>
      </c>
      <c r="H83" s="22">
        <f t="shared" ca="1" si="15"/>
        <v>1</v>
      </c>
      <c r="I83" s="22">
        <f ca="1">IFERROR(MIN(1, VLOOKUP(C83,'Vakantie-Feestdagen'!$U:$U,1,0)   ),0)</f>
        <v>0</v>
      </c>
      <c r="J83" s="22">
        <f ca="1">IFERROR(MIN(1, VLOOKUP(C83,Aanvraagformulier!$B$99:$B$115,1,0)   ),0)</f>
        <v>0</v>
      </c>
      <c r="K83" s="22">
        <f ca="1">IFERROR(MIN(1, VLOOKUP(C83,Aanvraagformulier!$N$99:$N$115,1,0)   ),0)</f>
        <v>0</v>
      </c>
      <c r="L83" s="22">
        <f t="shared" ca="1" si="10"/>
        <v>0</v>
      </c>
      <c r="M83" s="22">
        <f t="shared" ca="1" si="11"/>
        <v>0</v>
      </c>
      <c r="N83" s="127">
        <f t="shared" ca="1" si="12"/>
        <v>0</v>
      </c>
      <c r="O83" s="126">
        <f t="shared" ca="1" si="13"/>
        <v>0</v>
      </c>
    </row>
    <row r="84" spans="2:15" x14ac:dyDescent="0.2">
      <c r="B84" s="128">
        <f t="shared" ca="1" si="8"/>
        <v>45216</v>
      </c>
      <c r="C84" s="118">
        <f t="shared" ca="1" si="14"/>
        <v>45216</v>
      </c>
      <c r="D84" s="22">
        <f t="shared" ca="1" si="9"/>
        <v>2</v>
      </c>
      <c r="E84" s="118">
        <f ca="1">VLOOKUP(C84,'Vakantie-Feestdagen'!B:B,1,1)</f>
        <v>45213</v>
      </c>
      <c r="F84" s="118">
        <f ca="1">INDEX('Vakantie-Feestdagen'!C:C,MATCH(E84,'Vakantie-Feestdagen'!B:B,0))</f>
        <v>45221</v>
      </c>
      <c r="G84" s="118" t="str">
        <f ca="1">INDEX('Vakantie-Feestdagen'!D:D,MATCH(F84,'Vakantie-Feestdagen'!C:C,0))</f>
        <v>Herfst</v>
      </c>
      <c r="H84" s="22">
        <f t="shared" ca="1" si="15"/>
        <v>1</v>
      </c>
      <c r="I84" s="22">
        <f ca="1">IFERROR(MIN(1, VLOOKUP(C84,'Vakantie-Feestdagen'!$U:$U,1,0)   ),0)</f>
        <v>0</v>
      </c>
      <c r="J84" s="22">
        <f ca="1">IFERROR(MIN(1, VLOOKUP(C84,Aanvraagformulier!$B$99:$B$115,1,0)   ),0)</f>
        <v>0</v>
      </c>
      <c r="K84" s="22">
        <f ca="1">IFERROR(MIN(1, VLOOKUP(C84,Aanvraagformulier!$N$99:$N$115,1,0)   ),0)</f>
        <v>0</v>
      </c>
      <c r="L84" s="22">
        <f t="shared" ca="1" si="10"/>
        <v>0</v>
      </c>
      <c r="M84" s="22">
        <f t="shared" ca="1" si="11"/>
        <v>0</v>
      </c>
      <c r="N84" s="127">
        <f t="shared" ca="1" si="12"/>
        <v>0</v>
      </c>
      <c r="O84" s="126">
        <f t="shared" ca="1" si="13"/>
        <v>0</v>
      </c>
    </row>
    <row r="85" spans="2:15" x14ac:dyDescent="0.2">
      <c r="B85" s="128">
        <f t="shared" ca="1" si="8"/>
        <v>45217</v>
      </c>
      <c r="C85" s="118">
        <f t="shared" ca="1" si="14"/>
        <v>45217</v>
      </c>
      <c r="D85" s="22">
        <f t="shared" ca="1" si="9"/>
        <v>3</v>
      </c>
      <c r="E85" s="118">
        <f ca="1">VLOOKUP(C85,'Vakantie-Feestdagen'!B:B,1,1)</f>
        <v>45213</v>
      </c>
      <c r="F85" s="118">
        <f ca="1">INDEX('Vakantie-Feestdagen'!C:C,MATCH(E85,'Vakantie-Feestdagen'!B:B,0))</f>
        <v>45221</v>
      </c>
      <c r="G85" s="118" t="str">
        <f ca="1">INDEX('Vakantie-Feestdagen'!D:D,MATCH(F85,'Vakantie-Feestdagen'!C:C,0))</f>
        <v>Herfst</v>
      </c>
      <c r="H85" s="22">
        <f t="shared" ca="1" si="15"/>
        <v>1</v>
      </c>
      <c r="I85" s="22">
        <f ca="1">IFERROR(MIN(1, VLOOKUP(C85,'Vakantie-Feestdagen'!$U:$U,1,0)   ),0)</f>
        <v>0</v>
      </c>
      <c r="J85" s="22">
        <f ca="1">IFERROR(MIN(1, VLOOKUP(C85,Aanvraagformulier!$B$99:$B$115,1,0)   ),0)</f>
        <v>0</v>
      </c>
      <c r="K85" s="22">
        <f ca="1">IFERROR(MIN(1, VLOOKUP(C85,Aanvraagformulier!$N$99:$N$115,1,0)   ),0)</f>
        <v>0</v>
      </c>
      <c r="L85" s="22">
        <f t="shared" ca="1" si="10"/>
        <v>0</v>
      </c>
      <c r="M85" s="22">
        <f t="shared" ca="1" si="11"/>
        <v>0</v>
      </c>
      <c r="N85" s="127">
        <f t="shared" ca="1" si="12"/>
        <v>0</v>
      </c>
      <c r="O85" s="126">
        <f t="shared" ca="1" si="13"/>
        <v>0</v>
      </c>
    </row>
    <row r="86" spans="2:15" x14ac:dyDescent="0.2">
      <c r="B86" s="128">
        <f t="shared" ca="1" si="8"/>
        <v>45218</v>
      </c>
      <c r="C86" s="118">
        <f t="shared" ca="1" si="14"/>
        <v>45218</v>
      </c>
      <c r="D86" s="22">
        <f t="shared" ca="1" si="9"/>
        <v>4</v>
      </c>
      <c r="E86" s="118">
        <f ca="1">VLOOKUP(C86,'Vakantie-Feestdagen'!B:B,1,1)</f>
        <v>45213</v>
      </c>
      <c r="F86" s="118">
        <f ca="1">INDEX('Vakantie-Feestdagen'!C:C,MATCH(E86,'Vakantie-Feestdagen'!B:B,0))</f>
        <v>45221</v>
      </c>
      <c r="G86" s="118" t="str">
        <f ca="1">INDEX('Vakantie-Feestdagen'!D:D,MATCH(F86,'Vakantie-Feestdagen'!C:C,0))</f>
        <v>Herfst</v>
      </c>
      <c r="H86" s="22">
        <f t="shared" ca="1" si="15"/>
        <v>1</v>
      </c>
      <c r="I86" s="22">
        <f ca="1">IFERROR(MIN(1, VLOOKUP(C86,'Vakantie-Feestdagen'!$U:$U,1,0)   ),0)</f>
        <v>0</v>
      </c>
      <c r="J86" s="22">
        <f ca="1">IFERROR(MIN(1, VLOOKUP(C86,Aanvraagformulier!$B$99:$B$115,1,0)   ),0)</f>
        <v>0</v>
      </c>
      <c r="K86" s="22">
        <f ca="1">IFERROR(MIN(1, VLOOKUP(C86,Aanvraagformulier!$N$99:$N$115,1,0)   ),0)</f>
        <v>0</v>
      </c>
      <c r="L86" s="22">
        <f t="shared" ca="1" si="10"/>
        <v>0</v>
      </c>
      <c r="M86" s="22">
        <f t="shared" ca="1" si="11"/>
        <v>0</v>
      </c>
      <c r="N86" s="127">
        <f t="shared" ca="1" si="12"/>
        <v>0</v>
      </c>
      <c r="O86" s="126">
        <f t="shared" ca="1" si="13"/>
        <v>0</v>
      </c>
    </row>
    <row r="87" spans="2:15" x14ac:dyDescent="0.2">
      <c r="B87" s="128">
        <f t="shared" ca="1" si="8"/>
        <v>45219</v>
      </c>
      <c r="C87" s="118">
        <f t="shared" ca="1" si="14"/>
        <v>45219</v>
      </c>
      <c r="D87" s="22">
        <f t="shared" ca="1" si="9"/>
        <v>5</v>
      </c>
      <c r="E87" s="118">
        <f ca="1">VLOOKUP(C87,'Vakantie-Feestdagen'!B:B,1,1)</f>
        <v>45213</v>
      </c>
      <c r="F87" s="118">
        <f ca="1">INDEX('Vakantie-Feestdagen'!C:C,MATCH(E87,'Vakantie-Feestdagen'!B:B,0))</f>
        <v>45221</v>
      </c>
      <c r="G87" s="118" t="str">
        <f ca="1">INDEX('Vakantie-Feestdagen'!D:D,MATCH(F87,'Vakantie-Feestdagen'!C:C,0))</f>
        <v>Herfst</v>
      </c>
      <c r="H87" s="22">
        <f t="shared" ca="1" si="15"/>
        <v>1</v>
      </c>
      <c r="I87" s="22">
        <f ca="1">IFERROR(MIN(1, VLOOKUP(C87,'Vakantie-Feestdagen'!$U:$U,1,0)   ),0)</f>
        <v>0</v>
      </c>
      <c r="J87" s="22">
        <f ca="1">IFERROR(MIN(1, VLOOKUP(C87,Aanvraagformulier!$B$99:$B$115,1,0)   ),0)</f>
        <v>0</v>
      </c>
      <c r="K87" s="22">
        <f ca="1">IFERROR(MIN(1, VLOOKUP(C87,Aanvraagformulier!$N$99:$N$115,1,0)   ),0)</f>
        <v>0</v>
      </c>
      <c r="L87" s="22">
        <f t="shared" ca="1" si="10"/>
        <v>0</v>
      </c>
      <c r="M87" s="22">
        <f t="shared" ca="1" si="11"/>
        <v>0</v>
      </c>
      <c r="N87" s="127">
        <f t="shared" ca="1" si="12"/>
        <v>0</v>
      </c>
      <c r="O87" s="126">
        <f t="shared" ca="1" si="13"/>
        <v>0</v>
      </c>
    </row>
    <row r="88" spans="2:15" x14ac:dyDescent="0.2">
      <c r="B88" s="128">
        <f t="shared" ca="1" si="8"/>
        <v>45220</v>
      </c>
      <c r="C88" s="118">
        <f t="shared" ca="1" si="14"/>
        <v>45220</v>
      </c>
      <c r="D88" s="22">
        <f t="shared" ca="1" si="9"/>
        <v>6</v>
      </c>
      <c r="E88" s="118">
        <f ca="1">VLOOKUP(C88,'Vakantie-Feestdagen'!B:B,1,1)</f>
        <v>45213</v>
      </c>
      <c r="F88" s="118">
        <f ca="1">INDEX('Vakantie-Feestdagen'!C:C,MATCH(E88,'Vakantie-Feestdagen'!B:B,0))</f>
        <v>45221</v>
      </c>
      <c r="G88" s="118" t="str">
        <f ca="1">INDEX('Vakantie-Feestdagen'!D:D,MATCH(F88,'Vakantie-Feestdagen'!C:C,0))</f>
        <v>Herfst</v>
      </c>
      <c r="H88" s="22">
        <f t="shared" ca="1" si="15"/>
        <v>1</v>
      </c>
      <c r="I88" s="22">
        <f ca="1">IFERROR(MIN(1, VLOOKUP(C88,'Vakantie-Feestdagen'!$U:$U,1,0)   ),0)</f>
        <v>0</v>
      </c>
      <c r="J88" s="22">
        <f ca="1">IFERROR(MIN(1, VLOOKUP(C88,Aanvraagformulier!$B$99:$B$115,1,0)   ),0)</f>
        <v>0</v>
      </c>
      <c r="K88" s="22">
        <f ca="1">IFERROR(MIN(1, VLOOKUP(C88,Aanvraagformulier!$N$99:$N$115,1,0)   ),0)</f>
        <v>0</v>
      </c>
      <c r="L88" s="22">
        <f t="shared" ca="1" si="10"/>
        <v>0</v>
      </c>
      <c r="M88" s="22">
        <f t="shared" ca="1" si="11"/>
        <v>0</v>
      </c>
      <c r="N88" s="127">
        <f t="shared" ca="1" si="12"/>
        <v>0</v>
      </c>
      <c r="O88" s="126">
        <f t="shared" ca="1" si="13"/>
        <v>0</v>
      </c>
    </row>
    <row r="89" spans="2:15" x14ac:dyDescent="0.2">
      <c r="B89" s="128">
        <f t="shared" ca="1" si="8"/>
        <v>45221</v>
      </c>
      <c r="C89" s="118">
        <f t="shared" ca="1" si="14"/>
        <v>45221</v>
      </c>
      <c r="D89" s="22">
        <f t="shared" ca="1" si="9"/>
        <v>7</v>
      </c>
      <c r="E89" s="118">
        <f ca="1">VLOOKUP(C89,'Vakantie-Feestdagen'!B:B,1,1)</f>
        <v>45213</v>
      </c>
      <c r="F89" s="118">
        <f ca="1">INDEX('Vakantie-Feestdagen'!C:C,MATCH(E89,'Vakantie-Feestdagen'!B:B,0))</f>
        <v>45221</v>
      </c>
      <c r="G89" s="118" t="str">
        <f ca="1">INDEX('Vakantie-Feestdagen'!D:D,MATCH(F89,'Vakantie-Feestdagen'!C:C,0))</f>
        <v>Herfst</v>
      </c>
      <c r="H89" s="22">
        <f t="shared" ca="1" si="15"/>
        <v>1</v>
      </c>
      <c r="I89" s="22">
        <f ca="1">IFERROR(MIN(1, VLOOKUP(C89,'Vakantie-Feestdagen'!$U:$U,1,0)   ),0)</f>
        <v>0</v>
      </c>
      <c r="J89" s="22">
        <f ca="1">IFERROR(MIN(1, VLOOKUP(C89,Aanvraagformulier!$B$99:$B$115,1,0)   ),0)</f>
        <v>0</v>
      </c>
      <c r="K89" s="22">
        <f ca="1">IFERROR(MIN(1, VLOOKUP(C89,Aanvraagformulier!$N$99:$N$115,1,0)   ),0)</f>
        <v>0</v>
      </c>
      <c r="L89" s="22">
        <f t="shared" ca="1" si="10"/>
        <v>0</v>
      </c>
      <c r="M89" s="22">
        <f t="shared" ca="1" si="11"/>
        <v>0</v>
      </c>
      <c r="N89" s="127">
        <f t="shared" ca="1" si="12"/>
        <v>0</v>
      </c>
      <c r="O89" s="126">
        <f t="shared" ca="1" si="13"/>
        <v>0</v>
      </c>
    </row>
    <row r="90" spans="2:15" x14ac:dyDescent="0.2">
      <c r="B90" s="128">
        <f t="shared" ca="1" si="8"/>
        <v>45222</v>
      </c>
      <c r="C90" s="118">
        <f t="shared" ca="1" si="14"/>
        <v>45222</v>
      </c>
      <c r="D90" s="22">
        <f t="shared" ca="1" si="9"/>
        <v>1</v>
      </c>
      <c r="E90" s="118">
        <f ca="1">VLOOKUP(C90,'Vakantie-Feestdagen'!B:B,1,1)</f>
        <v>45213</v>
      </c>
      <c r="F90" s="118">
        <f ca="1">INDEX('Vakantie-Feestdagen'!C:C,MATCH(E90,'Vakantie-Feestdagen'!B:B,0))</f>
        <v>45221</v>
      </c>
      <c r="G90" s="118" t="str">
        <f ca="1">INDEX('Vakantie-Feestdagen'!D:D,MATCH(F90,'Vakantie-Feestdagen'!C:C,0))</f>
        <v>Herfst</v>
      </c>
      <c r="H90" s="22">
        <f t="shared" ca="1" si="15"/>
        <v>0</v>
      </c>
      <c r="I90" s="22">
        <f ca="1">IFERROR(MIN(1, VLOOKUP(C90,'Vakantie-Feestdagen'!$U:$U,1,0)   ),0)</f>
        <v>0</v>
      </c>
      <c r="J90" s="22">
        <f ca="1">IFERROR(MIN(1, VLOOKUP(C90,Aanvraagformulier!$B$99:$B$115,1,0)   ),0)</f>
        <v>0</v>
      </c>
      <c r="K90" s="22">
        <f ca="1">IFERROR(MIN(1, VLOOKUP(C90,Aanvraagformulier!$N$99:$N$115,1,0)   ),0)</f>
        <v>0</v>
      </c>
      <c r="L90" s="22">
        <f t="shared" ca="1" si="10"/>
        <v>0</v>
      </c>
      <c r="M90" s="22">
        <f t="shared" ca="1" si="11"/>
        <v>0</v>
      </c>
      <c r="N90" s="127">
        <f t="shared" ca="1" si="12"/>
        <v>0</v>
      </c>
      <c r="O90" s="126">
        <f t="shared" ca="1" si="13"/>
        <v>0</v>
      </c>
    </row>
    <row r="91" spans="2:15" x14ac:dyDescent="0.2">
      <c r="B91" s="128">
        <f t="shared" ca="1" si="8"/>
        <v>45223</v>
      </c>
      <c r="C91" s="118">
        <f t="shared" ca="1" si="14"/>
        <v>45223</v>
      </c>
      <c r="D91" s="22">
        <f t="shared" ca="1" si="9"/>
        <v>2</v>
      </c>
      <c r="E91" s="118">
        <f ca="1">VLOOKUP(C91,'Vakantie-Feestdagen'!B:B,1,1)</f>
        <v>45213</v>
      </c>
      <c r="F91" s="118">
        <f ca="1">INDEX('Vakantie-Feestdagen'!C:C,MATCH(E91,'Vakantie-Feestdagen'!B:B,0))</f>
        <v>45221</v>
      </c>
      <c r="G91" s="118" t="str">
        <f ca="1">INDEX('Vakantie-Feestdagen'!D:D,MATCH(F91,'Vakantie-Feestdagen'!C:C,0))</f>
        <v>Herfst</v>
      </c>
      <c r="H91" s="22">
        <f t="shared" ca="1" si="15"/>
        <v>0</v>
      </c>
      <c r="I91" s="22">
        <f ca="1">IFERROR(MIN(1, VLOOKUP(C91,'Vakantie-Feestdagen'!$U:$U,1,0)   ),0)</f>
        <v>0</v>
      </c>
      <c r="J91" s="22">
        <f ca="1">IFERROR(MIN(1, VLOOKUP(C91,Aanvraagformulier!$B$99:$B$115,1,0)   ),0)</f>
        <v>0</v>
      </c>
      <c r="K91" s="22">
        <f ca="1">IFERROR(MIN(1, VLOOKUP(C91,Aanvraagformulier!$N$99:$N$115,1,0)   ),0)</f>
        <v>0</v>
      </c>
      <c r="L91" s="22">
        <f t="shared" ca="1" si="10"/>
        <v>0</v>
      </c>
      <c r="M91" s="22">
        <f t="shared" ca="1" si="11"/>
        <v>0</v>
      </c>
      <c r="N91" s="127">
        <f t="shared" ca="1" si="12"/>
        <v>0</v>
      </c>
      <c r="O91" s="126">
        <f t="shared" ca="1" si="13"/>
        <v>0</v>
      </c>
    </row>
    <row r="92" spans="2:15" x14ac:dyDescent="0.2">
      <c r="B92" s="128">
        <f t="shared" ca="1" si="8"/>
        <v>45224</v>
      </c>
      <c r="C92" s="118">
        <f t="shared" ca="1" si="14"/>
        <v>45224</v>
      </c>
      <c r="D92" s="22">
        <f t="shared" ca="1" si="9"/>
        <v>3</v>
      </c>
      <c r="E92" s="118">
        <f ca="1">VLOOKUP(C92,'Vakantie-Feestdagen'!B:B,1,1)</f>
        <v>45213</v>
      </c>
      <c r="F92" s="118">
        <f ca="1">INDEX('Vakantie-Feestdagen'!C:C,MATCH(E92,'Vakantie-Feestdagen'!B:B,0))</f>
        <v>45221</v>
      </c>
      <c r="G92" s="118" t="str">
        <f ca="1">INDEX('Vakantie-Feestdagen'!D:D,MATCH(F92,'Vakantie-Feestdagen'!C:C,0))</f>
        <v>Herfst</v>
      </c>
      <c r="H92" s="22">
        <f t="shared" ca="1" si="15"/>
        <v>0</v>
      </c>
      <c r="I92" s="22">
        <f ca="1">IFERROR(MIN(1, VLOOKUP(C92,'Vakantie-Feestdagen'!$U:$U,1,0)   ),0)</f>
        <v>0</v>
      </c>
      <c r="J92" s="22">
        <f ca="1">IFERROR(MIN(1, VLOOKUP(C92,Aanvraagformulier!$B$99:$B$115,1,0)   ),0)</f>
        <v>0</v>
      </c>
      <c r="K92" s="22">
        <f ca="1">IFERROR(MIN(1, VLOOKUP(C92,Aanvraagformulier!$N$99:$N$115,1,0)   ),0)</f>
        <v>0</v>
      </c>
      <c r="L92" s="22">
        <f t="shared" ca="1" si="10"/>
        <v>0</v>
      </c>
      <c r="M92" s="22">
        <f t="shared" ca="1" si="11"/>
        <v>0</v>
      </c>
      <c r="N92" s="127">
        <f t="shared" ca="1" si="12"/>
        <v>0</v>
      </c>
      <c r="O92" s="126">
        <f t="shared" ca="1" si="13"/>
        <v>0</v>
      </c>
    </row>
    <row r="93" spans="2:15" x14ac:dyDescent="0.2">
      <c r="B93" s="128">
        <f t="shared" ca="1" si="8"/>
        <v>45225</v>
      </c>
      <c r="C93" s="118">
        <f t="shared" ca="1" si="14"/>
        <v>45225</v>
      </c>
      <c r="D93" s="22">
        <f t="shared" ca="1" si="9"/>
        <v>4</v>
      </c>
      <c r="E93" s="118">
        <f ca="1">VLOOKUP(C93,'Vakantie-Feestdagen'!B:B,1,1)</f>
        <v>45213</v>
      </c>
      <c r="F93" s="118">
        <f ca="1">INDEX('Vakantie-Feestdagen'!C:C,MATCH(E93,'Vakantie-Feestdagen'!B:B,0))</f>
        <v>45221</v>
      </c>
      <c r="G93" s="118" t="str">
        <f ca="1">INDEX('Vakantie-Feestdagen'!D:D,MATCH(F93,'Vakantie-Feestdagen'!C:C,0))</f>
        <v>Herfst</v>
      </c>
      <c r="H93" s="22">
        <f t="shared" ca="1" si="15"/>
        <v>0</v>
      </c>
      <c r="I93" s="22">
        <f ca="1">IFERROR(MIN(1, VLOOKUP(C93,'Vakantie-Feestdagen'!$U:$U,1,0)   ),0)</f>
        <v>0</v>
      </c>
      <c r="J93" s="22">
        <f ca="1">IFERROR(MIN(1, VLOOKUP(C93,Aanvraagformulier!$B$99:$B$115,1,0)   ),0)</f>
        <v>0</v>
      </c>
      <c r="K93" s="22">
        <f ca="1">IFERROR(MIN(1, VLOOKUP(C93,Aanvraagformulier!$N$99:$N$115,1,0)   ),0)</f>
        <v>0</v>
      </c>
      <c r="L93" s="22">
        <f t="shared" ca="1" si="10"/>
        <v>0</v>
      </c>
      <c r="M93" s="22">
        <f t="shared" ca="1" si="11"/>
        <v>0</v>
      </c>
      <c r="N93" s="127">
        <f t="shared" ca="1" si="12"/>
        <v>0</v>
      </c>
      <c r="O93" s="126">
        <f t="shared" ca="1" si="13"/>
        <v>0</v>
      </c>
    </row>
    <row r="94" spans="2:15" x14ac:dyDescent="0.2">
      <c r="B94" s="128">
        <f t="shared" ca="1" si="8"/>
        <v>45226</v>
      </c>
      <c r="C94" s="118">
        <f t="shared" ca="1" si="14"/>
        <v>45226</v>
      </c>
      <c r="D94" s="22">
        <f t="shared" ca="1" si="9"/>
        <v>5</v>
      </c>
      <c r="E94" s="118">
        <f ca="1">VLOOKUP(C94,'Vakantie-Feestdagen'!B:B,1,1)</f>
        <v>45213</v>
      </c>
      <c r="F94" s="118">
        <f ca="1">INDEX('Vakantie-Feestdagen'!C:C,MATCH(E94,'Vakantie-Feestdagen'!B:B,0))</f>
        <v>45221</v>
      </c>
      <c r="G94" s="118" t="str">
        <f ca="1">INDEX('Vakantie-Feestdagen'!D:D,MATCH(F94,'Vakantie-Feestdagen'!C:C,0))</f>
        <v>Herfst</v>
      </c>
      <c r="H94" s="22">
        <f t="shared" ca="1" si="15"/>
        <v>0</v>
      </c>
      <c r="I94" s="22">
        <f ca="1">IFERROR(MIN(1, VLOOKUP(C94,'Vakantie-Feestdagen'!$U:$U,1,0)   ),0)</f>
        <v>0</v>
      </c>
      <c r="J94" s="22">
        <f ca="1">IFERROR(MIN(1, VLOOKUP(C94,Aanvraagformulier!$B$99:$B$115,1,0)   ),0)</f>
        <v>0</v>
      </c>
      <c r="K94" s="22">
        <f ca="1">IFERROR(MIN(1, VLOOKUP(C94,Aanvraagformulier!$N$99:$N$115,1,0)   ),0)</f>
        <v>0</v>
      </c>
      <c r="L94" s="22">
        <f t="shared" ca="1" si="10"/>
        <v>0</v>
      </c>
      <c r="M94" s="22">
        <f t="shared" ca="1" si="11"/>
        <v>0</v>
      </c>
      <c r="N94" s="127">
        <f t="shared" ca="1" si="12"/>
        <v>0</v>
      </c>
      <c r="O94" s="126">
        <f t="shared" ca="1" si="13"/>
        <v>0</v>
      </c>
    </row>
    <row r="95" spans="2:15" x14ac:dyDescent="0.2">
      <c r="B95" s="128">
        <f t="shared" ca="1" si="8"/>
        <v>45227</v>
      </c>
      <c r="C95" s="118">
        <f t="shared" ca="1" si="14"/>
        <v>45227</v>
      </c>
      <c r="D95" s="22">
        <f t="shared" ca="1" si="9"/>
        <v>6</v>
      </c>
      <c r="E95" s="118">
        <f ca="1">VLOOKUP(C95,'Vakantie-Feestdagen'!B:B,1,1)</f>
        <v>45213</v>
      </c>
      <c r="F95" s="118">
        <f ca="1">INDEX('Vakantie-Feestdagen'!C:C,MATCH(E95,'Vakantie-Feestdagen'!B:B,0))</f>
        <v>45221</v>
      </c>
      <c r="G95" s="118" t="str">
        <f ca="1">INDEX('Vakantie-Feestdagen'!D:D,MATCH(F95,'Vakantie-Feestdagen'!C:C,0))</f>
        <v>Herfst</v>
      </c>
      <c r="H95" s="22">
        <f t="shared" ca="1" si="15"/>
        <v>0</v>
      </c>
      <c r="I95" s="22">
        <f ca="1">IFERROR(MIN(1, VLOOKUP(C95,'Vakantie-Feestdagen'!$U:$U,1,0)   ),0)</f>
        <v>0</v>
      </c>
      <c r="J95" s="22">
        <f ca="1">IFERROR(MIN(1, VLOOKUP(C95,Aanvraagformulier!$B$99:$B$115,1,0)   ),0)</f>
        <v>0</v>
      </c>
      <c r="K95" s="22">
        <f ca="1">IFERROR(MIN(1, VLOOKUP(C95,Aanvraagformulier!$N$99:$N$115,1,0)   ),0)</f>
        <v>0</v>
      </c>
      <c r="L95" s="22">
        <f t="shared" ca="1" si="10"/>
        <v>0</v>
      </c>
      <c r="M95" s="22">
        <f t="shared" ca="1" si="11"/>
        <v>0</v>
      </c>
      <c r="N95" s="127">
        <f t="shared" ca="1" si="12"/>
        <v>0</v>
      </c>
      <c r="O95" s="126">
        <f t="shared" ca="1" si="13"/>
        <v>0</v>
      </c>
    </row>
    <row r="96" spans="2:15" x14ac:dyDescent="0.2">
      <c r="B96" s="128">
        <f t="shared" ca="1" si="8"/>
        <v>45228</v>
      </c>
      <c r="C96" s="118">
        <f t="shared" ca="1" si="14"/>
        <v>45228</v>
      </c>
      <c r="D96" s="22">
        <f t="shared" ca="1" si="9"/>
        <v>7</v>
      </c>
      <c r="E96" s="118">
        <f ca="1">VLOOKUP(C96,'Vakantie-Feestdagen'!B:B,1,1)</f>
        <v>45213</v>
      </c>
      <c r="F96" s="118">
        <f ca="1">INDEX('Vakantie-Feestdagen'!C:C,MATCH(E96,'Vakantie-Feestdagen'!B:B,0))</f>
        <v>45221</v>
      </c>
      <c r="G96" s="118" t="str">
        <f ca="1">INDEX('Vakantie-Feestdagen'!D:D,MATCH(F96,'Vakantie-Feestdagen'!C:C,0))</f>
        <v>Herfst</v>
      </c>
      <c r="H96" s="22">
        <f t="shared" ca="1" si="15"/>
        <v>0</v>
      </c>
      <c r="I96" s="22">
        <f ca="1">IFERROR(MIN(1, VLOOKUP(C96,'Vakantie-Feestdagen'!$U:$U,1,0)   ),0)</f>
        <v>0</v>
      </c>
      <c r="J96" s="22">
        <f ca="1">IFERROR(MIN(1, VLOOKUP(C96,Aanvraagformulier!$B$99:$B$115,1,0)   ),0)</f>
        <v>0</v>
      </c>
      <c r="K96" s="22">
        <f ca="1">IFERROR(MIN(1, VLOOKUP(C96,Aanvraagformulier!$N$99:$N$115,1,0)   ),0)</f>
        <v>0</v>
      </c>
      <c r="L96" s="22">
        <f t="shared" ca="1" si="10"/>
        <v>0</v>
      </c>
      <c r="M96" s="22">
        <f t="shared" ca="1" si="11"/>
        <v>0</v>
      </c>
      <c r="N96" s="127">
        <f t="shared" ca="1" si="12"/>
        <v>0</v>
      </c>
      <c r="O96" s="126">
        <f t="shared" ca="1" si="13"/>
        <v>0</v>
      </c>
    </row>
    <row r="97" spans="2:15" x14ac:dyDescent="0.2">
      <c r="B97" s="128">
        <f t="shared" ca="1" si="8"/>
        <v>45229</v>
      </c>
      <c r="C97" s="118">
        <f t="shared" ca="1" si="14"/>
        <v>45229</v>
      </c>
      <c r="D97" s="22">
        <f t="shared" ca="1" si="9"/>
        <v>1</v>
      </c>
      <c r="E97" s="118">
        <f ca="1">VLOOKUP(C97,'Vakantie-Feestdagen'!B:B,1,1)</f>
        <v>45213</v>
      </c>
      <c r="F97" s="118">
        <f ca="1">INDEX('Vakantie-Feestdagen'!C:C,MATCH(E97,'Vakantie-Feestdagen'!B:B,0))</f>
        <v>45221</v>
      </c>
      <c r="G97" s="118" t="str">
        <f ca="1">INDEX('Vakantie-Feestdagen'!D:D,MATCH(F97,'Vakantie-Feestdagen'!C:C,0))</f>
        <v>Herfst</v>
      </c>
      <c r="H97" s="22">
        <f t="shared" ca="1" si="15"/>
        <v>0</v>
      </c>
      <c r="I97" s="22">
        <f ca="1">IFERROR(MIN(1, VLOOKUP(C97,'Vakantie-Feestdagen'!$U:$U,1,0)   ),0)</f>
        <v>0</v>
      </c>
      <c r="J97" s="22">
        <f ca="1">IFERROR(MIN(1, VLOOKUP(C97,Aanvraagformulier!$B$99:$B$115,1,0)   ),0)</f>
        <v>0</v>
      </c>
      <c r="K97" s="22">
        <f ca="1">IFERROR(MIN(1, VLOOKUP(C97,Aanvraagformulier!$N$99:$N$115,1,0)   ),0)</f>
        <v>0</v>
      </c>
      <c r="L97" s="22">
        <f t="shared" ca="1" si="10"/>
        <v>0</v>
      </c>
      <c r="M97" s="22">
        <f t="shared" ca="1" si="11"/>
        <v>0</v>
      </c>
      <c r="N97" s="127">
        <f t="shared" ca="1" si="12"/>
        <v>0</v>
      </c>
      <c r="O97" s="126">
        <f t="shared" ca="1" si="13"/>
        <v>0</v>
      </c>
    </row>
    <row r="98" spans="2:15" x14ac:dyDescent="0.2">
      <c r="B98" s="128">
        <f t="shared" ca="1" si="8"/>
        <v>45230</v>
      </c>
      <c r="C98" s="118">
        <f t="shared" ca="1" si="14"/>
        <v>45230</v>
      </c>
      <c r="D98" s="22">
        <f t="shared" ca="1" si="9"/>
        <v>2</v>
      </c>
      <c r="E98" s="118">
        <f ca="1">VLOOKUP(C98,'Vakantie-Feestdagen'!B:B,1,1)</f>
        <v>45213</v>
      </c>
      <c r="F98" s="118">
        <f ca="1">INDEX('Vakantie-Feestdagen'!C:C,MATCH(E98,'Vakantie-Feestdagen'!B:B,0))</f>
        <v>45221</v>
      </c>
      <c r="G98" s="118" t="str">
        <f ca="1">INDEX('Vakantie-Feestdagen'!D:D,MATCH(F98,'Vakantie-Feestdagen'!C:C,0))</f>
        <v>Herfst</v>
      </c>
      <c r="H98" s="22">
        <f t="shared" ca="1" si="15"/>
        <v>0</v>
      </c>
      <c r="I98" s="22">
        <f ca="1">IFERROR(MIN(1, VLOOKUP(C98,'Vakantie-Feestdagen'!$U:$U,1,0)   ),0)</f>
        <v>0</v>
      </c>
      <c r="J98" s="22">
        <f ca="1">IFERROR(MIN(1, VLOOKUP(C98,Aanvraagformulier!$B$99:$B$115,1,0)   ),0)</f>
        <v>0</v>
      </c>
      <c r="K98" s="22">
        <f ca="1">IFERROR(MIN(1, VLOOKUP(C98,Aanvraagformulier!$N$99:$N$115,1,0)   ),0)</f>
        <v>0</v>
      </c>
      <c r="L98" s="22">
        <f t="shared" ca="1" si="10"/>
        <v>0</v>
      </c>
      <c r="M98" s="22">
        <f t="shared" ca="1" si="11"/>
        <v>0</v>
      </c>
      <c r="N98" s="127">
        <f t="shared" ca="1" si="12"/>
        <v>0</v>
      </c>
      <c r="O98" s="126">
        <f t="shared" ca="1" si="13"/>
        <v>0</v>
      </c>
    </row>
    <row r="99" spans="2:15" x14ac:dyDescent="0.2">
      <c r="B99" s="128">
        <f t="shared" ca="1" si="8"/>
        <v>45231</v>
      </c>
      <c r="C99" s="118">
        <f t="shared" ca="1" si="14"/>
        <v>45231</v>
      </c>
      <c r="D99" s="22">
        <f t="shared" ca="1" si="9"/>
        <v>3</v>
      </c>
      <c r="E99" s="118">
        <f ca="1">VLOOKUP(C99,'Vakantie-Feestdagen'!B:B,1,1)</f>
        <v>45213</v>
      </c>
      <c r="F99" s="118">
        <f ca="1">INDEX('Vakantie-Feestdagen'!C:C,MATCH(E99,'Vakantie-Feestdagen'!B:B,0))</f>
        <v>45221</v>
      </c>
      <c r="G99" s="118" t="str">
        <f ca="1">INDEX('Vakantie-Feestdagen'!D:D,MATCH(F99,'Vakantie-Feestdagen'!C:C,0))</f>
        <v>Herfst</v>
      </c>
      <c r="H99" s="22">
        <f t="shared" ca="1" si="15"/>
        <v>0</v>
      </c>
      <c r="I99" s="22">
        <f ca="1">IFERROR(MIN(1, VLOOKUP(C99,'Vakantie-Feestdagen'!$U:$U,1,0)   ),0)</f>
        <v>0</v>
      </c>
      <c r="J99" s="22">
        <f ca="1">IFERROR(MIN(1, VLOOKUP(C99,Aanvraagformulier!$B$99:$B$115,1,0)   ),0)</f>
        <v>0</v>
      </c>
      <c r="K99" s="22">
        <f ca="1">IFERROR(MIN(1, VLOOKUP(C99,Aanvraagformulier!$N$99:$N$115,1,0)   ),0)</f>
        <v>0</v>
      </c>
      <c r="L99" s="22">
        <f t="shared" ca="1" si="10"/>
        <v>0</v>
      </c>
      <c r="M99" s="22">
        <f t="shared" ca="1" si="11"/>
        <v>0</v>
      </c>
      <c r="N99" s="127">
        <f t="shared" ca="1" si="12"/>
        <v>0</v>
      </c>
      <c r="O99" s="126">
        <f t="shared" ca="1" si="13"/>
        <v>0</v>
      </c>
    </row>
    <row r="100" spans="2:15" x14ac:dyDescent="0.2">
      <c r="B100" s="128">
        <f t="shared" ca="1" si="8"/>
        <v>45232</v>
      </c>
      <c r="C100" s="118">
        <f t="shared" ca="1" si="14"/>
        <v>45232</v>
      </c>
      <c r="D100" s="22">
        <f t="shared" ca="1" si="9"/>
        <v>4</v>
      </c>
      <c r="E100" s="118">
        <f ca="1">VLOOKUP(C100,'Vakantie-Feestdagen'!B:B,1,1)</f>
        <v>45213</v>
      </c>
      <c r="F100" s="118">
        <f ca="1">INDEX('Vakantie-Feestdagen'!C:C,MATCH(E100,'Vakantie-Feestdagen'!B:B,0))</f>
        <v>45221</v>
      </c>
      <c r="G100" s="118" t="str">
        <f ca="1">INDEX('Vakantie-Feestdagen'!D:D,MATCH(F100,'Vakantie-Feestdagen'!C:C,0))</f>
        <v>Herfst</v>
      </c>
      <c r="H100" s="22">
        <f t="shared" ca="1" si="15"/>
        <v>0</v>
      </c>
      <c r="I100" s="22">
        <f ca="1">IFERROR(MIN(1, VLOOKUP(C100,'Vakantie-Feestdagen'!$U:$U,1,0)   ),0)</f>
        <v>0</v>
      </c>
      <c r="J100" s="22">
        <f ca="1">IFERROR(MIN(1, VLOOKUP(C100,Aanvraagformulier!$B$99:$B$115,1,0)   ),0)</f>
        <v>0</v>
      </c>
      <c r="K100" s="22">
        <f ca="1">IFERROR(MIN(1, VLOOKUP(C100,Aanvraagformulier!$N$99:$N$115,1,0)   ),0)</f>
        <v>0</v>
      </c>
      <c r="L100" s="22">
        <f t="shared" ca="1" si="10"/>
        <v>0</v>
      </c>
      <c r="M100" s="22">
        <f t="shared" ca="1" si="11"/>
        <v>0</v>
      </c>
      <c r="N100" s="127">
        <f t="shared" ca="1" si="12"/>
        <v>0</v>
      </c>
      <c r="O100" s="126">
        <f t="shared" ca="1" si="13"/>
        <v>0</v>
      </c>
    </row>
    <row r="101" spans="2:15" x14ac:dyDescent="0.2">
      <c r="B101" s="128">
        <f t="shared" ca="1" si="8"/>
        <v>45233</v>
      </c>
      <c r="C101" s="118">
        <f t="shared" ca="1" si="14"/>
        <v>45233</v>
      </c>
      <c r="D101" s="22">
        <f t="shared" ca="1" si="9"/>
        <v>5</v>
      </c>
      <c r="E101" s="118">
        <f ca="1">VLOOKUP(C101,'Vakantie-Feestdagen'!B:B,1,1)</f>
        <v>45213</v>
      </c>
      <c r="F101" s="118">
        <f ca="1">INDEX('Vakantie-Feestdagen'!C:C,MATCH(E101,'Vakantie-Feestdagen'!B:B,0))</f>
        <v>45221</v>
      </c>
      <c r="G101" s="118" t="str">
        <f ca="1">INDEX('Vakantie-Feestdagen'!D:D,MATCH(F101,'Vakantie-Feestdagen'!C:C,0))</f>
        <v>Herfst</v>
      </c>
      <c r="H101" s="22">
        <f t="shared" ca="1" si="15"/>
        <v>0</v>
      </c>
      <c r="I101" s="22">
        <f ca="1">IFERROR(MIN(1, VLOOKUP(C101,'Vakantie-Feestdagen'!$U:$U,1,0)   ),0)</f>
        <v>0</v>
      </c>
      <c r="J101" s="22">
        <f ca="1">IFERROR(MIN(1, VLOOKUP(C101,Aanvraagformulier!$B$99:$B$115,1,0)   ),0)</f>
        <v>0</v>
      </c>
      <c r="K101" s="22">
        <f ca="1">IFERROR(MIN(1, VLOOKUP(C101,Aanvraagformulier!$N$99:$N$115,1,0)   ),0)</f>
        <v>0</v>
      </c>
      <c r="L101" s="22">
        <f t="shared" ca="1" si="10"/>
        <v>0</v>
      </c>
      <c r="M101" s="22">
        <f t="shared" ca="1" si="11"/>
        <v>0</v>
      </c>
      <c r="N101" s="127">
        <f t="shared" ca="1" si="12"/>
        <v>0</v>
      </c>
      <c r="O101" s="126">
        <f t="shared" ca="1" si="13"/>
        <v>0</v>
      </c>
    </row>
    <row r="102" spans="2:15" x14ac:dyDescent="0.2">
      <c r="B102" s="128">
        <f t="shared" ca="1" si="8"/>
        <v>45234</v>
      </c>
      <c r="C102" s="118">
        <f t="shared" ca="1" si="14"/>
        <v>45234</v>
      </c>
      <c r="D102" s="22">
        <f t="shared" ca="1" si="9"/>
        <v>6</v>
      </c>
      <c r="E102" s="118">
        <f ca="1">VLOOKUP(C102,'Vakantie-Feestdagen'!B:B,1,1)</f>
        <v>45213</v>
      </c>
      <c r="F102" s="118">
        <f ca="1">INDEX('Vakantie-Feestdagen'!C:C,MATCH(E102,'Vakantie-Feestdagen'!B:B,0))</f>
        <v>45221</v>
      </c>
      <c r="G102" s="118" t="str">
        <f ca="1">INDEX('Vakantie-Feestdagen'!D:D,MATCH(F102,'Vakantie-Feestdagen'!C:C,0))</f>
        <v>Herfst</v>
      </c>
      <c r="H102" s="22">
        <f t="shared" ca="1" si="15"/>
        <v>0</v>
      </c>
      <c r="I102" s="22">
        <f ca="1">IFERROR(MIN(1, VLOOKUP(C102,'Vakantie-Feestdagen'!$U:$U,1,0)   ),0)</f>
        <v>0</v>
      </c>
      <c r="J102" s="22">
        <f ca="1">IFERROR(MIN(1, VLOOKUP(C102,Aanvraagformulier!$B$99:$B$115,1,0)   ),0)</f>
        <v>0</v>
      </c>
      <c r="K102" s="22">
        <f ca="1">IFERROR(MIN(1, VLOOKUP(C102,Aanvraagformulier!$N$99:$N$115,1,0)   ),0)</f>
        <v>0</v>
      </c>
      <c r="L102" s="22">
        <f t="shared" ca="1" si="10"/>
        <v>0</v>
      </c>
      <c r="M102" s="22">
        <f t="shared" ca="1" si="11"/>
        <v>0</v>
      </c>
      <c r="N102" s="127">
        <f t="shared" ca="1" si="12"/>
        <v>0</v>
      </c>
      <c r="O102" s="126">
        <f t="shared" ca="1" si="13"/>
        <v>0</v>
      </c>
    </row>
    <row r="103" spans="2:15" x14ac:dyDescent="0.2">
      <c r="B103" s="128">
        <f t="shared" ca="1" si="8"/>
        <v>45235</v>
      </c>
      <c r="C103" s="118">
        <f t="shared" ca="1" si="14"/>
        <v>45235</v>
      </c>
      <c r="D103" s="22">
        <f t="shared" ca="1" si="9"/>
        <v>7</v>
      </c>
      <c r="E103" s="118">
        <f ca="1">VLOOKUP(C103,'Vakantie-Feestdagen'!B:B,1,1)</f>
        <v>45213</v>
      </c>
      <c r="F103" s="118">
        <f ca="1">INDEX('Vakantie-Feestdagen'!C:C,MATCH(E103,'Vakantie-Feestdagen'!B:B,0))</f>
        <v>45221</v>
      </c>
      <c r="G103" s="118" t="str">
        <f ca="1">INDEX('Vakantie-Feestdagen'!D:D,MATCH(F103,'Vakantie-Feestdagen'!C:C,0))</f>
        <v>Herfst</v>
      </c>
      <c r="H103" s="22">
        <f t="shared" ca="1" si="15"/>
        <v>0</v>
      </c>
      <c r="I103" s="22">
        <f ca="1">IFERROR(MIN(1, VLOOKUP(C103,'Vakantie-Feestdagen'!$U:$U,1,0)   ),0)</f>
        <v>0</v>
      </c>
      <c r="J103" s="22">
        <f ca="1">IFERROR(MIN(1, VLOOKUP(C103,Aanvraagformulier!$B$99:$B$115,1,0)   ),0)</f>
        <v>0</v>
      </c>
      <c r="K103" s="22">
        <f ca="1">IFERROR(MIN(1, VLOOKUP(C103,Aanvraagformulier!$N$99:$N$115,1,0)   ),0)</f>
        <v>0</v>
      </c>
      <c r="L103" s="22">
        <f t="shared" ca="1" si="10"/>
        <v>0</v>
      </c>
      <c r="M103" s="22">
        <f t="shared" ca="1" si="11"/>
        <v>0</v>
      </c>
      <c r="N103" s="127">
        <f t="shared" ca="1" si="12"/>
        <v>0</v>
      </c>
      <c r="O103" s="126">
        <f t="shared" ca="1" si="13"/>
        <v>0</v>
      </c>
    </row>
    <row r="104" spans="2:15" x14ac:dyDescent="0.2">
      <c r="B104" s="128">
        <f t="shared" ca="1" si="8"/>
        <v>45236</v>
      </c>
      <c r="C104" s="118">
        <f t="shared" ca="1" si="14"/>
        <v>45236</v>
      </c>
      <c r="D104" s="22">
        <f t="shared" ca="1" si="9"/>
        <v>1</v>
      </c>
      <c r="E104" s="118">
        <f ca="1">VLOOKUP(C104,'Vakantie-Feestdagen'!B:B,1,1)</f>
        <v>45213</v>
      </c>
      <c r="F104" s="118">
        <f ca="1">INDEX('Vakantie-Feestdagen'!C:C,MATCH(E104,'Vakantie-Feestdagen'!B:B,0))</f>
        <v>45221</v>
      </c>
      <c r="G104" s="118" t="str">
        <f ca="1">INDEX('Vakantie-Feestdagen'!D:D,MATCH(F104,'Vakantie-Feestdagen'!C:C,0))</f>
        <v>Herfst</v>
      </c>
      <c r="H104" s="22">
        <f t="shared" ca="1" si="15"/>
        <v>0</v>
      </c>
      <c r="I104" s="22">
        <f ca="1">IFERROR(MIN(1, VLOOKUP(C104,'Vakantie-Feestdagen'!$U:$U,1,0)   ),0)</f>
        <v>0</v>
      </c>
      <c r="J104" s="22">
        <f ca="1">IFERROR(MIN(1, VLOOKUP(C104,Aanvraagformulier!$B$99:$B$115,1,0)   ),0)</f>
        <v>0</v>
      </c>
      <c r="K104" s="22">
        <f ca="1">IFERROR(MIN(1, VLOOKUP(C104,Aanvraagformulier!$N$99:$N$115,1,0)   ),0)</f>
        <v>0</v>
      </c>
      <c r="L104" s="22">
        <f t="shared" ca="1" si="10"/>
        <v>0</v>
      </c>
      <c r="M104" s="22">
        <f t="shared" ca="1" si="11"/>
        <v>0</v>
      </c>
      <c r="N104" s="127">
        <f t="shared" ca="1" si="12"/>
        <v>0</v>
      </c>
      <c r="O104" s="126">
        <f t="shared" ca="1" si="13"/>
        <v>0</v>
      </c>
    </row>
    <row r="105" spans="2:15" x14ac:dyDescent="0.2">
      <c r="B105" s="128">
        <f t="shared" ca="1" si="8"/>
        <v>45237</v>
      </c>
      <c r="C105" s="118">
        <f t="shared" ca="1" si="14"/>
        <v>45237</v>
      </c>
      <c r="D105" s="22">
        <f t="shared" ca="1" si="9"/>
        <v>2</v>
      </c>
      <c r="E105" s="118">
        <f ca="1">VLOOKUP(C105,'Vakantie-Feestdagen'!B:B,1,1)</f>
        <v>45213</v>
      </c>
      <c r="F105" s="118">
        <f ca="1">INDEX('Vakantie-Feestdagen'!C:C,MATCH(E105,'Vakantie-Feestdagen'!B:B,0))</f>
        <v>45221</v>
      </c>
      <c r="G105" s="118" t="str">
        <f ca="1">INDEX('Vakantie-Feestdagen'!D:D,MATCH(F105,'Vakantie-Feestdagen'!C:C,0))</f>
        <v>Herfst</v>
      </c>
      <c r="H105" s="22">
        <f t="shared" ca="1" si="15"/>
        <v>0</v>
      </c>
      <c r="I105" s="22">
        <f ca="1">IFERROR(MIN(1, VLOOKUP(C105,'Vakantie-Feestdagen'!$U:$U,1,0)   ),0)</f>
        <v>0</v>
      </c>
      <c r="J105" s="22">
        <f ca="1">IFERROR(MIN(1, VLOOKUP(C105,Aanvraagformulier!$B$99:$B$115,1,0)   ),0)</f>
        <v>0</v>
      </c>
      <c r="K105" s="22">
        <f ca="1">IFERROR(MIN(1, VLOOKUP(C105,Aanvraagformulier!$N$99:$N$115,1,0)   ),0)</f>
        <v>0</v>
      </c>
      <c r="L105" s="22">
        <f t="shared" ca="1" si="10"/>
        <v>0</v>
      </c>
      <c r="M105" s="22">
        <f t="shared" ca="1" si="11"/>
        <v>0</v>
      </c>
      <c r="N105" s="127">
        <f t="shared" ca="1" si="12"/>
        <v>0</v>
      </c>
      <c r="O105" s="126">
        <f t="shared" ca="1" si="13"/>
        <v>0</v>
      </c>
    </row>
    <row r="106" spans="2:15" x14ac:dyDescent="0.2">
      <c r="B106" s="128">
        <f t="shared" ca="1" si="8"/>
        <v>45238</v>
      </c>
      <c r="C106" s="118">
        <f t="shared" ca="1" si="14"/>
        <v>45238</v>
      </c>
      <c r="D106" s="22">
        <f t="shared" ca="1" si="9"/>
        <v>3</v>
      </c>
      <c r="E106" s="118">
        <f ca="1">VLOOKUP(C106,'Vakantie-Feestdagen'!B:B,1,1)</f>
        <v>45213</v>
      </c>
      <c r="F106" s="118">
        <f ca="1">INDEX('Vakantie-Feestdagen'!C:C,MATCH(E106,'Vakantie-Feestdagen'!B:B,0))</f>
        <v>45221</v>
      </c>
      <c r="G106" s="118" t="str">
        <f ca="1">INDEX('Vakantie-Feestdagen'!D:D,MATCH(F106,'Vakantie-Feestdagen'!C:C,0))</f>
        <v>Herfst</v>
      </c>
      <c r="H106" s="22">
        <f t="shared" ca="1" si="15"/>
        <v>0</v>
      </c>
      <c r="I106" s="22">
        <f ca="1">IFERROR(MIN(1, VLOOKUP(C106,'Vakantie-Feestdagen'!$U:$U,1,0)   ),0)</f>
        <v>0</v>
      </c>
      <c r="J106" s="22">
        <f ca="1">IFERROR(MIN(1, VLOOKUP(C106,Aanvraagformulier!$B$99:$B$115,1,0)   ),0)</f>
        <v>0</v>
      </c>
      <c r="K106" s="22">
        <f ca="1">IFERROR(MIN(1, VLOOKUP(C106,Aanvraagformulier!$N$99:$N$115,1,0)   ),0)</f>
        <v>0</v>
      </c>
      <c r="L106" s="22">
        <f t="shared" ca="1" si="10"/>
        <v>0</v>
      </c>
      <c r="M106" s="22">
        <f t="shared" ca="1" si="11"/>
        <v>0</v>
      </c>
      <c r="N106" s="127">
        <f t="shared" ca="1" si="12"/>
        <v>0</v>
      </c>
      <c r="O106" s="126">
        <f t="shared" ca="1" si="13"/>
        <v>0</v>
      </c>
    </row>
    <row r="107" spans="2:15" x14ac:dyDescent="0.2">
      <c r="B107" s="128">
        <f t="shared" ca="1" si="8"/>
        <v>45239</v>
      </c>
      <c r="C107" s="118">
        <f t="shared" ca="1" si="14"/>
        <v>45239</v>
      </c>
      <c r="D107" s="22">
        <f t="shared" ca="1" si="9"/>
        <v>4</v>
      </c>
      <c r="E107" s="118">
        <f ca="1">VLOOKUP(C107,'Vakantie-Feestdagen'!B:B,1,1)</f>
        <v>45213</v>
      </c>
      <c r="F107" s="118">
        <f ca="1">INDEX('Vakantie-Feestdagen'!C:C,MATCH(E107,'Vakantie-Feestdagen'!B:B,0))</f>
        <v>45221</v>
      </c>
      <c r="G107" s="118" t="str">
        <f ca="1">INDEX('Vakantie-Feestdagen'!D:D,MATCH(F107,'Vakantie-Feestdagen'!C:C,0))</f>
        <v>Herfst</v>
      </c>
      <c r="H107" s="22">
        <f t="shared" ca="1" si="15"/>
        <v>0</v>
      </c>
      <c r="I107" s="22">
        <f ca="1">IFERROR(MIN(1, VLOOKUP(C107,'Vakantie-Feestdagen'!$U:$U,1,0)   ),0)</f>
        <v>0</v>
      </c>
      <c r="J107" s="22">
        <f ca="1">IFERROR(MIN(1, VLOOKUP(C107,Aanvraagformulier!$B$99:$B$115,1,0)   ),0)</f>
        <v>0</v>
      </c>
      <c r="K107" s="22">
        <f ca="1">IFERROR(MIN(1, VLOOKUP(C107,Aanvraagformulier!$N$99:$N$115,1,0)   ),0)</f>
        <v>0</v>
      </c>
      <c r="L107" s="22">
        <f t="shared" ca="1" si="10"/>
        <v>0</v>
      </c>
      <c r="M107" s="22">
        <f t="shared" ca="1" si="11"/>
        <v>0</v>
      </c>
      <c r="N107" s="127">
        <f t="shared" ca="1" si="12"/>
        <v>0</v>
      </c>
      <c r="O107" s="126">
        <f t="shared" ca="1" si="13"/>
        <v>0</v>
      </c>
    </row>
    <row r="108" spans="2:15" x14ac:dyDescent="0.2">
      <c r="B108" s="128">
        <f t="shared" ca="1" si="8"/>
        <v>45240</v>
      </c>
      <c r="C108" s="118">
        <f t="shared" ca="1" si="14"/>
        <v>45240</v>
      </c>
      <c r="D108" s="22">
        <f t="shared" ca="1" si="9"/>
        <v>5</v>
      </c>
      <c r="E108" s="118">
        <f ca="1">VLOOKUP(C108,'Vakantie-Feestdagen'!B:B,1,1)</f>
        <v>45213</v>
      </c>
      <c r="F108" s="118">
        <f ca="1">INDEX('Vakantie-Feestdagen'!C:C,MATCH(E108,'Vakantie-Feestdagen'!B:B,0))</f>
        <v>45221</v>
      </c>
      <c r="G108" s="118" t="str">
        <f ca="1">INDEX('Vakantie-Feestdagen'!D:D,MATCH(F108,'Vakantie-Feestdagen'!C:C,0))</f>
        <v>Herfst</v>
      </c>
      <c r="H108" s="22">
        <f t="shared" ca="1" si="15"/>
        <v>0</v>
      </c>
      <c r="I108" s="22">
        <f ca="1">IFERROR(MIN(1, VLOOKUP(C108,'Vakantie-Feestdagen'!$U:$U,1,0)   ),0)</f>
        <v>0</v>
      </c>
      <c r="J108" s="22">
        <f ca="1">IFERROR(MIN(1, VLOOKUP(C108,Aanvraagformulier!$B$99:$B$115,1,0)   ),0)</f>
        <v>0</v>
      </c>
      <c r="K108" s="22">
        <f ca="1">IFERROR(MIN(1, VLOOKUP(C108,Aanvraagformulier!$N$99:$N$115,1,0)   ),0)</f>
        <v>0</v>
      </c>
      <c r="L108" s="22">
        <f t="shared" ca="1" si="10"/>
        <v>0</v>
      </c>
      <c r="M108" s="22">
        <f t="shared" ca="1" si="11"/>
        <v>0</v>
      </c>
      <c r="N108" s="127">
        <f t="shared" ca="1" si="12"/>
        <v>0</v>
      </c>
      <c r="O108" s="126">
        <f t="shared" ca="1" si="13"/>
        <v>0</v>
      </c>
    </row>
    <row r="109" spans="2:15" x14ac:dyDescent="0.2">
      <c r="B109" s="128">
        <f t="shared" ca="1" si="8"/>
        <v>45241</v>
      </c>
      <c r="C109" s="118">
        <f t="shared" ca="1" si="14"/>
        <v>45241</v>
      </c>
      <c r="D109" s="22">
        <f t="shared" ca="1" si="9"/>
        <v>6</v>
      </c>
      <c r="E109" s="118">
        <f ca="1">VLOOKUP(C109,'Vakantie-Feestdagen'!B:B,1,1)</f>
        <v>45213</v>
      </c>
      <c r="F109" s="118">
        <f ca="1">INDEX('Vakantie-Feestdagen'!C:C,MATCH(E109,'Vakantie-Feestdagen'!B:B,0))</f>
        <v>45221</v>
      </c>
      <c r="G109" s="118" t="str">
        <f ca="1">INDEX('Vakantie-Feestdagen'!D:D,MATCH(F109,'Vakantie-Feestdagen'!C:C,0))</f>
        <v>Herfst</v>
      </c>
      <c r="H109" s="22">
        <f t="shared" ca="1" si="15"/>
        <v>0</v>
      </c>
      <c r="I109" s="22">
        <f ca="1">IFERROR(MIN(1, VLOOKUP(C109,'Vakantie-Feestdagen'!$U:$U,1,0)   ),0)</f>
        <v>0</v>
      </c>
      <c r="J109" s="22">
        <f ca="1">IFERROR(MIN(1, VLOOKUP(C109,Aanvraagformulier!$B$99:$B$115,1,0)   ),0)</f>
        <v>0</v>
      </c>
      <c r="K109" s="22">
        <f ca="1">IFERROR(MIN(1, VLOOKUP(C109,Aanvraagformulier!$N$99:$N$115,1,0)   ),0)</f>
        <v>0</v>
      </c>
      <c r="L109" s="22">
        <f t="shared" ca="1" si="10"/>
        <v>0</v>
      </c>
      <c r="M109" s="22">
        <f t="shared" ca="1" si="11"/>
        <v>0</v>
      </c>
      <c r="N109" s="127">
        <f t="shared" ca="1" si="12"/>
        <v>0</v>
      </c>
      <c r="O109" s="126">
        <f t="shared" ca="1" si="13"/>
        <v>0</v>
      </c>
    </row>
    <row r="110" spans="2:15" x14ac:dyDescent="0.2">
      <c r="B110" s="128">
        <f t="shared" ca="1" si="8"/>
        <v>45242</v>
      </c>
      <c r="C110" s="118">
        <f t="shared" ca="1" si="14"/>
        <v>45242</v>
      </c>
      <c r="D110" s="22">
        <f t="shared" ca="1" si="9"/>
        <v>7</v>
      </c>
      <c r="E110" s="118">
        <f ca="1">VLOOKUP(C110,'Vakantie-Feestdagen'!B:B,1,1)</f>
        <v>45213</v>
      </c>
      <c r="F110" s="118">
        <f ca="1">INDEX('Vakantie-Feestdagen'!C:C,MATCH(E110,'Vakantie-Feestdagen'!B:B,0))</f>
        <v>45221</v>
      </c>
      <c r="G110" s="118" t="str">
        <f ca="1">INDEX('Vakantie-Feestdagen'!D:D,MATCH(F110,'Vakantie-Feestdagen'!C:C,0))</f>
        <v>Herfst</v>
      </c>
      <c r="H110" s="22">
        <f t="shared" ca="1" si="15"/>
        <v>0</v>
      </c>
      <c r="I110" s="22">
        <f ca="1">IFERROR(MIN(1, VLOOKUP(C110,'Vakantie-Feestdagen'!$U:$U,1,0)   ),0)</f>
        <v>0</v>
      </c>
      <c r="J110" s="22">
        <f ca="1">IFERROR(MIN(1, VLOOKUP(C110,Aanvraagformulier!$B$99:$B$115,1,0)   ),0)</f>
        <v>0</v>
      </c>
      <c r="K110" s="22">
        <f ca="1">IFERROR(MIN(1, VLOOKUP(C110,Aanvraagformulier!$N$99:$N$115,1,0)   ),0)</f>
        <v>0</v>
      </c>
      <c r="L110" s="22">
        <f t="shared" ca="1" si="10"/>
        <v>0</v>
      </c>
      <c r="M110" s="22">
        <f t="shared" ca="1" si="11"/>
        <v>0</v>
      </c>
      <c r="N110" s="127">
        <f t="shared" ca="1" si="12"/>
        <v>0</v>
      </c>
      <c r="O110" s="126">
        <f t="shared" ca="1" si="13"/>
        <v>0</v>
      </c>
    </row>
    <row r="111" spans="2:15" x14ac:dyDescent="0.2">
      <c r="B111" s="128">
        <f t="shared" ca="1" si="8"/>
        <v>45243</v>
      </c>
      <c r="C111" s="118">
        <f t="shared" ca="1" si="14"/>
        <v>45243</v>
      </c>
      <c r="D111" s="22">
        <f t="shared" ca="1" si="9"/>
        <v>1</v>
      </c>
      <c r="E111" s="118">
        <f ca="1">VLOOKUP(C111,'Vakantie-Feestdagen'!B:B,1,1)</f>
        <v>45213</v>
      </c>
      <c r="F111" s="118">
        <f ca="1">INDEX('Vakantie-Feestdagen'!C:C,MATCH(E111,'Vakantie-Feestdagen'!B:B,0))</f>
        <v>45221</v>
      </c>
      <c r="G111" s="118" t="str">
        <f ca="1">INDEX('Vakantie-Feestdagen'!D:D,MATCH(F111,'Vakantie-Feestdagen'!C:C,0))</f>
        <v>Herfst</v>
      </c>
      <c r="H111" s="22">
        <f t="shared" ca="1" si="15"/>
        <v>0</v>
      </c>
      <c r="I111" s="22">
        <f ca="1">IFERROR(MIN(1, VLOOKUP(C111,'Vakantie-Feestdagen'!$U:$U,1,0)   ),0)</f>
        <v>0</v>
      </c>
      <c r="J111" s="22">
        <f ca="1">IFERROR(MIN(1, VLOOKUP(C111,Aanvraagformulier!$B$99:$B$115,1,0)   ),0)</f>
        <v>0</v>
      </c>
      <c r="K111" s="22">
        <f ca="1">IFERROR(MIN(1, VLOOKUP(C111,Aanvraagformulier!$N$99:$N$115,1,0)   ),0)</f>
        <v>0</v>
      </c>
      <c r="L111" s="22">
        <f t="shared" ca="1" si="10"/>
        <v>0</v>
      </c>
      <c r="M111" s="22">
        <f t="shared" ca="1" si="11"/>
        <v>0</v>
      </c>
      <c r="N111" s="127">
        <f t="shared" ca="1" si="12"/>
        <v>0</v>
      </c>
      <c r="O111" s="126">
        <f t="shared" ca="1" si="13"/>
        <v>0</v>
      </c>
    </row>
    <row r="112" spans="2:15" x14ac:dyDescent="0.2">
      <c r="B112" s="128">
        <f t="shared" ca="1" si="8"/>
        <v>45244</v>
      </c>
      <c r="C112" s="118">
        <f t="shared" ca="1" si="14"/>
        <v>45244</v>
      </c>
      <c r="D112" s="22">
        <f t="shared" ca="1" si="9"/>
        <v>2</v>
      </c>
      <c r="E112" s="118">
        <f ca="1">VLOOKUP(C112,'Vakantie-Feestdagen'!B:B,1,1)</f>
        <v>45213</v>
      </c>
      <c r="F112" s="118">
        <f ca="1">INDEX('Vakantie-Feestdagen'!C:C,MATCH(E112,'Vakantie-Feestdagen'!B:B,0))</f>
        <v>45221</v>
      </c>
      <c r="G112" s="118" t="str">
        <f ca="1">INDEX('Vakantie-Feestdagen'!D:D,MATCH(F112,'Vakantie-Feestdagen'!C:C,0))</f>
        <v>Herfst</v>
      </c>
      <c r="H112" s="22">
        <f t="shared" ca="1" si="15"/>
        <v>0</v>
      </c>
      <c r="I112" s="22">
        <f ca="1">IFERROR(MIN(1, VLOOKUP(C112,'Vakantie-Feestdagen'!$U:$U,1,0)   ),0)</f>
        <v>0</v>
      </c>
      <c r="J112" s="22">
        <f ca="1">IFERROR(MIN(1, VLOOKUP(C112,Aanvraagformulier!$B$99:$B$115,1,0)   ),0)</f>
        <v>0</v>
      </c>
      <c r="K112" s="22">
        <f ca="1">IFERROR(MIN(1, VLOOKUP(C112,Aanvraagformulier!$N$99:$N$115,1,0)   ),0)</f>
        <v>0</v>
      </c>
      <c r="L112" s="22">
        <f t="shared" ca="1" si="10"/>
        <v>0</v>
      </c>
      <c r="M112" s="22">
        <f t="shared" ca="1" si="11"/>
        <v>0</v>
      </c>
      <c r="N112" s="127">
        <f t="shared" ca="1" si="12"/>
        <v>0</v>
      </c>
      <c r="O112" s="126">
        <f t="shared" ca="1" si="13"/>
        <v>0</v>
      </c>
    </row>
    <row r="113" spans="2:15" x14ac:dyDescent="0.2">
      <c r="B113" s="128">
        <f t="shared" ca="1" si="8"/>
        <v>45245</v>
      </c>
      <c r="C113" s="118">
        <f t="shared" ca="1" si="14"/>
        <v>45245</v>
      </c>
      <c r="D113" s="22">
        <f t="shared" ca="1" si="9"/>
        <v>3</v>
      </c>
      <c r="E113" s="118">
        <f ca="1">VLOOKUP(C113,'Vakantie-Feestdagen'!B:B,1,1)</f>
        <v>45213</v>
      </c>
      <c r="F113" s="118">
        <f ca="1">INDEX('Vakantie-Feestdagen'!C:C,MATCH(E113,'Vakantie-Feestdagen'!B:B,0))</f>
        <v>45221</v>
      </c>
      <c r="G113" s="118" t="str">
        <f ca="1">INDEX('Vakantie-Feestdagen'!D:D,MATCH(F113,'Vakantie-Feestdagen'!C:C,0))</f>
        <v>Herfst</v>
      </c>
      <c r="H113" s="22">
        <f t="shared" ca="1" si="15"/>
        <v>0</v>
      </c>
      <c r="I113" s="22">
        <f ca="1">IFERROR(MIN(1, VLOOKUP(C113,'Vakantie-Feestdagen'!$U:$U,1,0)   ),0)</f>
        <v>0</v>
      </c>
      <c r="J113" s="22">
        <f ca="1">IFERROR(MIN(1, VLOOKUP(C113,Aanvraagformulier!$B$99:$B$115,1,0)   ),0)</f>
        <v>0</v>
      </c>
      <c r="K113" s="22">
        <f ca="1">IFERROR(MIN(1, VLOOKUP(C113,Aanvraagformulier!$N$99:$N$115,1,0)   ),0)</f>
        <v>0</v>
      </c>
      <c r="L113" s="22">
        <f t="shared" ca="1" si="10"/>
        <v>0</v>
      </c>
      <c r="M113" s="22">
        <f t="shared" ca="1" si="11"/>
        <v>0</v>
      </c>
      <c r="N113" s="127">
        <f t="shared" ca="1" si="12"/>
        <v>0</v>
      </c>
      <c r="O113" s="126">
        <f t="shared" ca="1" si="13"/>
        <v>0</v>
      </c>
    </row>
    <row r="114" spans="2:15" x14ac:dyDescent="0.2">
      <c r="B114" s="128">
        <f t="shared" ca="1" si="8"/>
        <v>45246</v>
      </c>
      <c r="C114" s="118">
        <f t="shared" ca="1" si="14"/>
        <v>45246</v>
      </c>
      <c r="D114" s="22">
        <f t="shared" ca="1" si="9"/>
        <v>4</v>
      </c>
      <c r="E114" s="118">
        <f ca="1">VLOOKUP(C114,'Vakantie-Feestdagen'!B:B,1,1)</f>
        <v>45213</v>
      </c>
      <c r="F114" s="118">
        <f ca="1">INDEX('Vakantie-Feestdagen'!C:C,MATCH(E114,'Vakantie-Feestdagen'!B:B,0))</f>
        <v>45221</v>
      </c>
      <c r="G114" s="118" t="str">
        <f ca="1">INDEX('Vakantie-Feestdagen'!D:D,MATCH(F114,'Vakantie-Feestdagen'!C:C,0))</f>
        <v>Herfst</v>
      </c>
      <c r="H114" s="22">
        <f t="shared" ca="1" si="15"/>
        <v>0</v>
      </c>
      <c r="I114" s="22">
        <f ca="1">IFERROR(MIN(1, VLOOKUP(C114,'Vakantie-Feestdagen'!$U:$U,1,0)   ),0)</f>
        <v>0</v>
      </c>
      <c r="J114" s="22">
        <f ca="1">IFERROR(MIN(1, VLOOKUP(C114,Aanvraagformulier!$B$99:$B$115,1,0)   ),0)</f>
        <v>0</v>
      </c>
      <c r="K114" s="22">
        <f ca="1">IFERROR(MIN(1, VLOOKUP(C114,Aanvraagformulier!$N$99:$N$115,1,0)   ),0)</f>
        <v>0</v>
      </c>
      <c r="L114" s="22">
        <f t="shared" ca="1" si="10"/>
        <v>0</v>
      </c>
      <c r="M114" s="22">
        <f t="shared" ca="1" si="11"/>
        <v>0</v>
      </c>
      <c r="N114" s="127">
        <f t="shared" ca="1" si="12"/>
        <v>0</v>
      </c>
      <c r="O114" s="126">
        <f t="shared" ca="1" si="13"/>
        <v>0</v>
      </c>
    </row>
    <row r="115" spans="2:15" x14ac:dyDescent="0.2">
      <c r="B115" s="128">
        <f t="shared" ca="1" si="8"/>
        <v>45247</v>
      </c>
      <c r="C115" s="118">
        <f t="shared" ca="1" si="14"/>
        <v>45247</v>
      </c>
      <c r="D115" s="22">
        <f t="shared" ca="1" si="9"/>
        <v>5</v>
      </c>
      <c r="E115" s="118">
        <f ca="1">VLOOKUP(C115,'Vakantie-Feestdagen'!B:B,1,1)</f>
        <v>45213</v>
      </c>
      <c r="F115" s="118">
        <f ca="1">INDEX('Vakantie-Feestdagen'!C:C,MATCH(E115,'Vakantie-Feestdagen'!B:B,0))</f>
        <v>45221</v>
      </c>
      <c r="G115" s="118" t="str">
        <f ca="1">INDEX('Vakantie-Feestdagen'!D:D,MATCH(F115,'Vakantie-Feestdagen'!C:C,0))</f>
        <v>Herfst</v>
      </c>
      <c r="H115" s="22">
        <f t="shared" ca="1" si="15"/>
        <v>0</v>
      </c>
      <c r="I115" s="22">
        <f ca="1">IFERROR(MIN(1, VLOOKUP(C115,'Vakantie-Feestdagen'!$U:$U,1,0)   ),0)</f>
        <v>0</v>
      </c>
      <c r="J115" s="22">
        <f ca="1">IFERROR(MIN(1, VLOOKUP(C115,Aanvraagformulier!$B$99:$B$115,1,0)   ),0)</f>
        <v>0</v>
      </c>
      <c r="K115" s="22">
        <f ca="1">IFERROR(MIN(1, VLOOKUP(C115,Aanvraagformulier!$N$99:$N$115,1,0)   ),0)</f>
        <v>0</v>
      </c>
      <c r="L115" s="22">
        <f t="shared" ca="1" si="10"/>
        <v>0</v>
      </c>
      <c r="M115" s="22">
        <f t="shared" ca="1" si="11"/>
        <v>0</v>
      </c>
      <c r="N115" s="127">
        <f t="shared" ca="1" si="12"/>
        <v>0</v>
      </c>
      <c r="O115" s="126">
        <f t="shared" ca="1" si="13"/>
        <v>0</v>
      </c>
    </row>
    <row r="116" spans="2:15" x14ac:dyDescent="0.2">
      <c r="B116" s="128">
        <f t="shared" ca="1" si="8"/>
        <v>45248</v>
      </c>
      <c r="C116" s="118">
        <f t="shared" ca="1" si="14"/>
        <v>45248</v>
      </c>
      <c r="D116" s="22">
        <f t="shared" ca="1" si="9"/>
        <v>6</v>
      </c>
      <c r="E116" s="118">
        <f ca="1">VLOOKUP(C116,'Vakantie-Feestdagen'!B:B,1,1)</f>
        <v>45213</v>
      </c>
      <c r="F116" s="118">
        <f ca="1">INDEX('Vakantie-Feestdagen'!C:C,MATCH(E116,'Vakantie-Feestdagen'!B:B,0))</f>
        <v>45221</v>
      </c>
      <c r="G116" s="118" t="str">
        <f ca="1">INDEX('Vakantie-Feestdagen'!D:D,MATCH(F116,'Vakantie-Feestdagen'!C:C,0))</f>
        <v>Herfst</v>
      </c>
      <c r="H116" s="22">
        <f t="shared" ca="1" si="15"/>
        <v>0</v>
      </c>
      <c r="I116" s="22">
        <f ca="1">IFERROR(MIN(1, VLOOKUP(C116,'Vakantie-Feestdagen'!$U:$U,1,0)   ),0)</f>
        <v>0</v>
      </c>
      <c r="J116" s="22">
        <f ca="1">IFERROR(MIN(1, VLOOKUP(C116,Aanvraagformulier!$B$99:$B$115,1,0)   ),0)</f>
        <v>0</v>
      </c>
      <c r="K116" s="22">
        <f ca="1">IFERROR(MIN(1, VLOOKUP(C116,Aanvraagformulier!$N$99:$N$115,1,0)   ),0)</f>
        <v>0</v>
      </c>
      <c r="L116" s="22">
        <f t="shared" ca="1" si="10"/>
        <v>0</v>
      </c>
      <c r="M116" s="22">
        <f t="shared" ca="1" si="11"/>
        <v>0</v>
      </c>
      <c r="N116" s="127">
        <f t="shared" ca="1" si="12"/>
        <v>0</v>
      </c>
      <c r="O116" s="126">
        <f t="shared" ca="1" si="13"/>
        <v>0</v>
      </c>
    </row>
    <row r="117" spans="2:15" x14ac:dyDescent="0.2">
      <c r="B117" s="128">
        <f t="shared" ca="1" si="8"/>
        <v>45249</v>
      </c>
      <c r="C117" s="118">
        <f t="shared" ca="1" si="14"/>
        <v>45249</v>
      </c>
      <c r="D117" s="22">
        <f t="shared" ca="1" si="9"/>
        <v>7</v>
      </c>
      <c r="E117" s="118">
        <f ca="1">VLOOKUP(C117,'Vakantie-Feestdagen'!B:B,1,1)</f>
        <v>45213</v>
      </c>
      <c r="F117" s="118">
        <f ca="1">INDEX('Vakantie-Feestdagen'!C:C,MATCH(E117,'Vakantie-Feestdagen'!B:B,0))</f>
        <v>45221</v>
      </c>
      <c r="G117" s="118" t="str">
        <f ca="1">INDEX('Vakantie-Feestdagen'!D:D,MATCH(F117,'Vakantie-Feestdagen'!C:C,0))</f>
        <v>Herfst</v>
      </c>
      <c r="H117" s="22">
        <f t="shared" ca="1" si="15"/>
        <v>0</v>
      </c>
      <c r="I117" s="22">
        <f ca="1">IFERROR(MIN(1, VLOOKUP(C117,'Vakantie-Feestdagen'!$U:$U,1,0)   ),0)</f>
        <v>0</v>
      </c>
      <c r="J117" s="22">
        <f ca="1">IFERROR(MIN(1, VLOOKUP(C117,Aanvraagformulier!$B$99:$B$115,1,0)   ),0)</f>
        <v>0</v>
      </c>
      <c r="K117" s="22">
        <f ca="1">IFERROR(MIN(1, VLOOKUP(C117,Aanvraagformulier!$N$99:$N$115,1,0)   ),0)</f>
        <v>0</v>
      </c>
      <c r="L117" s="22">
        <f t="shared" ca="1" si="10"/>
        <v>0</v>
      </c>
      <c r="M117" s="22">
        <f t="shared" ca="1" si="11"/>
        <v>0</v>
      </c>
      <c r="N117" s="127">
        <f t="shared" ca="1" si="12"/>
        <v>0</v>
      </c>
      <c r="O117" s="126">
        <f t="shared" ca="1" si="13"/>
        <v>0</v>
      </c>
    </row>
    <row r="118" spans="2:15" x14ac:dyDescent="0.2">
      <c r="B118" s="128">
        <f t="shared" ca="1" si="8"/>
        <v>45250</v>
      </c>
      <c r="C118" s="118">
        <f t="shared" ca="1" si="14"/>
        <v>45250</v>
      </c>
      <c r="D118" s="22">
        <f t="shared" ca="1" si="9"/>
        <v>1</v>
      </c>
      <c r="E118" s="118">
        <f ca="1">VLOOKUP(C118,'Vakantie-Feestdagen'!B:B,1,1)</f>
        <v>45213</v>
      </c>
      <c r="F118" s="118">
        <f ca="1">INDEX('Vakantie-Feestdagen'!C:C,MATCH(E118,'Vakantie-Feestdagen'!B:B,0))</f>
        <v>45221</v>
      </c>
      <c r="G118" s="118" t="str">
        <f ca="1">INDEX('Vakantie-Feestdagen'!D:D,MATCH(F118,'Vakantie-Feestdagen'!C:C,0))</f>
        <v>Herfst</v>
      </c>
      <c r="H118" s="22">
        <f t="shared" ca="1" si="15"/>
        <v>0</v>
      </c>
      <c r="I118" s="22">
        <f ca="1">IFERROR(MIN(1, VLOOKUP(C118,'Vakantie-Feestdagen'!$U:$U,1,0)   ),0)</f>
        <v>0</v>
      </c>
      <c r="J118" s="22">
        <f ca="1">IFERROR(MIN(1, VLOOKUP(C118,Aanvraagformulier!$B$99:$B$115,1,0)   ),0)</f>
        <v>0</v>
      </c>
      <c r="K118" s="22">
        <f ca="1">IFERROR(MIN(1, VLOOKUP(C118,Aanvraagformulier!$N$99:$N$115,1,0)   ),0)</f>
        <v>0</v>
      </c>
      <c r="L118" s="22">
        <f t="shared" ca="1" si="10"/>
        <v>0</v>
      </c>
      <c r="M118" s="22">
        <f t="shared" ca="1" si="11"/>
        <v>0</v>
      </c>
      <c r="N118" s="127">
        <f t="shared" ca="1" si="12"/>
        <v>0</v>
      </c>
      <c r="O118" s="126">
        <f t="shared" ca="1" si="13"/>
        <v>0</v>
      </c>
    </row>
    <row r="119" spans="2:15" x14ac:dyDescent="0.2">
      <c r="B119" s="128">
        <f t="shared" ca="1" si="8"/>
        <v>45251</v>
      </c>
      <c r="C119" s="118">
        <f t="shared" ca="1" si="14"/>
        <v>45251</v>
      </c>
      <c r="D119" s="22">
        <f t="shared" ca="1" si="9"/>
        <v>2</v>
      </c>
      <c r="E119" s="118">
        <f ca="1">VLOOKUP(C119,'Vakantie-Feestdagen'!B:B,1,1)</f>
        <v>45213</v>
      </c>
      <c r="F119" s="118">
        <f ca="1">INDEX('Vakantie-Feestdagen'!C:C,MATCH(E119,'Vakantie-Feestdagen'!B:B,0))</f>
        <v>45221</v>
      </c>
      <c r="G119" s="118" t="str">
        <f ca="1">INDEX('Vakantie-Feestdagen'!D:D,MATCH(F119,'Vakantie-Feestdagen'!C:C,0))</f>
        <v>Herfst</v>
      </c>
      <c r="H119" s="22">
        <f t="shared" ca="1" si="15"/>
        <v>0</v>
      </c>
      <c r="I119" s="22">
        <f ca="1">IFERROR(MIN(1, VLOOKUP(C119,'Vakantie-Feestdagen'!$U:$U,1,0)   ),0)</f>
        <v>0</v>
      </c>
      <c r="J119" s="22">
        <f ca="1">IFERROR(MIN(1, VLOOKUP(C119,Aanvraagformulier!$B$99:$B$115,1,0)   ),0)</f>
        <v>0</v>
      </c>
      <c r="K119" s="22">
        <f ca="1">IFERROR(MIN(1, VLOOKUP(C119,Aanvraagformulier!$N$99:$N$115,1,0)   ),0)</f>
        <v>0</v>
      </c>
      <c r="L119" s="22">
        <f t="shared" ca="1" si="10"/>
        <v>0</v>
      </c>
      <c r="M119" s="22">
        <f t="shared" ca="1" si="11"/>
        <v>0</v>
      </c>
      <c r="N119" s="127">
        <f t="shared" ca="1" si="12"/>
        <v>0</v>
      </c>
      <c r="O119" s="126">
        <f t="shared" ca="1" si="13"/>
        <v>0</v>
      </c>
    </row>
    <row r="120" spans="2:15" x14ac:dyDescent="0.2">
      <c r="B120" s="128">
        <f t="shared" ca="1" si="8"/>
        <v>45252</v>
      </c>
      <c r="C120" s="118">
        <f t="shared" ca="1" si="14"/>
        <v>45252</v>
      </c>
      <c r="D120" s="22">
        <f t="shared" ca="1" si="9"/>
        <v>3</v>
      </c>
      <c r="E120" s="118">
        <f ca="1">VLOOKUP(C120,'Vakantie-Feestdagen'!B:B,1,1)</f>
        <v>45213</v>
      </c>
      <c r="F120" s="118">
        <f ca="1">INDEX('Vakantie-Feestdagen'!C:C,MATCH(E120,'Vakantie-Feestdagen'!B:B,0))</f>
        <v>45221</v>
      </c>
      <c r="G120" s="118" t="str">
        <f ca="1">INDEX('Vakantie-Feestdagen'!D:D,MATCH(F120,'Vakantie-Feestdagen'!C:C,0))</f>
        <v>Herfst</v>
      </c>
      <c r="H120" s="22">
        <f t="shared" ca="1" si="15"/>
        <v>0</v>
      </c>
      <c r="I120" s="22">
        <f ca="1">IFERROR(MIN(1, VLOOKUP(C120,'Vakantie-Feestdagen'!$U:$U,1,0)   ),0)</f>
        <v>0</v>
      </c>
      <c r="J120" s="22">
        <f ca="1">IFERROR(MIN(1, VLOOKUP(C120,Aanvraagformulier!$B$99:$B$115,1,0)   ),0)</f>
        <v>0</v>
      </c>
      <c r="K120" s="22">
        <f ca="1">IFERROR(MIN(1, VLOOKUP(C120,Aanvraagformulier!$N$99:$N$115,1,0)   ),0)</f>
        <v>0</v>
      </c>
      <c r="L120" s="22">
        <f t="shared" ca="1" si="10"/>
        <v>0</v>
      </c>
      <c r="M120" s="22">
        <f t="shared" ca="1" si="11"/>
        <v>0</v>
      </c>
      <c r="N120" s="127">
        <f t="shared" ca="1" si="12"/>
        <v>0</v>
      </c>
      <c r="O120" s="126">
        <f t="shared" ca="1" si="13"/>
        <v>0</v>
      </c>
    </row>
    <row r="121" spans="2:15" x14ac:dyDescent="0.2">
      <c r="B121" s="128">
        <f t="shared" ca="1" si="8"/>
        <v>45253</v>
      </c>
      <c r="C121" s="118">
        <f t="shared" ca="1" si="14"/>
        <v>45253</v>
      </c>
      <c r="D121" s="22">
        <f t="shared" ca="1" si="9"/>
        <v>4</v>
      </c>
      <c r="E121" s="118">
        <f ca="1">VLOOKUP(C121,'Vakantie-Feestdagen'!B:B,1,1)</f>
        <v>45213</v>
      </c>
      <c r="F121" s="118">
        <f ca="1">INDEX('Vakantie-Feestdagen'!C:C,MATCH(E121,'Vakantie-Feestdagen'!B:B,0))</f>
        <v>45221</v>
      </c>
      <c r="G121" s="118" t="str">
        <f ca="1">INDEX('Vakantie-Feestdagen'!D:D,MATCH(F121,'Vakantie-Feestdagen'!C:C,0))</f>
        <v>Herfst</v>
      </c>
      <c r="H121" s="22">
        <f t="shared" ca="1" si="15"/>
        <v>0</v>
      </c>
      <c r="I121" s="22">
        <f ca="1">IFERROR(MIN(1, VLOOKUP(C121,'Vakantie-Feestdagen'!$U:$U,1,0)   ),0)</f>
        <v>0</v>
      </c>
      <c r="J121" s="22">
        <f ca="1">IFERROR(MIN(1, VLOOKUP(C121,Aanvraagformulier!$B$99:$B$115,1,0)   ),0)</f>
        <v>0</v>
      </c>
      <c r="K121" s="22">
        <f ca="1">IFERROR(MIN(1, VLOOKUP(C121,Aanvraagformulier!$N$99:$N$115,1,0)   ),0)</f>
        <v>0</v>
      </c>
      <c r="L121" s="22">
        <f t="shared" ca="1" si="10"/>
        <v>0</v>
      </c>
      <c r="M121" s="22">
        <f t="shared" ca="1" si="11"/>
        <v>0</v>
      </c>
      <c r="N121" s="127">
        <f t="shared" ca="1" si="12"/>
        <v>0</v>
      </c>
      <c r="O121" s="126">
        <f t="shared" ca="1" si="13"/>
        <v>0</v>
      </c>
    </row>
    <row r="122" spans="2:15" x14ac:dyDescent="0.2">
      <c r="B122" s="128">
        <f t="shared" ca="1" si="8"/>
        <v>45254</v>
      </c>
      <c r="C122" s="118">
        <f t="shared" ca="1" si="14"/>
        <v>45254</v>
      </c>
      <c r="D122" s="22">
        <f t="shared" ca="1" si="9"/>
        <v>5</v>
      </c>
      <c r="E122" s="118">
        <f ca="1">VLOOKUP(C122,'Vakantie-Feestdagen'!B:B,1,1)</f>
        <v>45213</v>
      </c>
      <c r="F122" s="118">
        <f ca="1">INDEX('Vakantie-Feestdagen'!C:C,MATCH(E122,'Vakantie-Feestdagen'!B:B,0))</f>
        <v>45221</v>
      </c>
      <c r="G122" s="118" t="str">
        <f ca="1">INDEX('Vakantie-Feestdagen'!D:D,MATCH(F122,'Vakantie-Feestdagen'!C:C,0))</f>
        <v>Herfst</v>
      </c>
      <c r="H122" s="22">
        <f t="shared" ca="1" si="15"/>
        <v>0</v>
      </c>
      <c r="I122" s="22">
        <f ca="1">IFERROR(MIN(1, VLOOKUP(C122,'Vakantie-Feestdagen'!$U:$U,1,0)   ),0)</f>
        <v>0</v>
      </c>
      <c r="J122" s="22">
        <f ca="1">IFERROR(MIN(1, VLOOKUP(C122,Aanvraagformulier!$B$99:$B$115,1,0)   ),0)</f>
        <v>0</v>
      </c>
      <c r="K122" s="22">
        <f ca="1">IFERROR(MIN(1, VLOOKUP(C122,Aanvraagformulier!$N$99:$N$115,1,0)   ),0)</f>
        <v>0</v>
      </c>
      <c r="L122" s="22">
        <f t="shared" ca="1" si="10"/>
        <v>0</v>
      </c>
      <c r="M122" s="22">
        <f t="shared" ca="1" si="11"/>
        <v>0</v>
      </c>
      <c r="N122" s="127">
        <f t="shared" ca="1" si="12"/>
        <v>0</v>
      </c>
      <c r="O122" s="126">
        <f t="shared" ca="1" si="13"/>
        <v>0</v>
      </c>
    </row>
    <row r="123" spans="2:15" x14ac:dyDescent="0.2">
      <c r="B123" s="128">
        <f t="shared" ca="1" si="8"/>
        <v>45255</v>
      </c>
      <c r="C123" s="118">
        <f t="shared" ca="1" si="14"/>
        <v>45255</v>
      </c>
      <c r="D123" s="22">
        <f t="shared" ca="1" si="9"/>
        <v>6</v>
      </c>
      <c r="E123" s="118">
        <f ca="1">VLOOKUP(C123,'Vakantie-Feestdagen'!B:B,1,1)</f>
        <v>45213</v>
      </c>
      <c r="F123" s="118">
        <f ca="1">INDEX('Vakantie-Feestdagen'!C:C,MATCH(E123,'Vakantie-Feestdagen'!B:B,0))</f>
        <v>45221</v>
      </c>
      <c r="G123" s="118" t="str">
        <f ca="1">INDEX('Vakantie-Feestdagen'!D:D,MATCH(F123,'Vakantie-Feestdagen'!C:C,0))</f>
        <v>Herfst</v>
      </c>
      <c r="H123" s="22">
        <f t="shared" ca="1" si="15"/>
        <v>0</v>
      </c>
      <c r="I123" s="22">
        <f ca="1">IFERROR(MIN(1, VLOOKUP(C123,'Vakantie-Feestdagen'!$U:$U,1,0)   ),0)</f>
        <v>0</v>
      </c>
      <c r="J123" s="22">
        <f ca="1">IFERROR(MIN(1, VLOOKUP(C123,Aanvraagformulier!$B$99:$B$115,1,0)   ),0)</f>
        <v>0</v>
      </c>
      <c r="K123" s="22">
        <f ca="1">IFERROR(MIN(1, VLOOKUP(C123,Aanvraagformulier!$N$99:$N$115,1,0)   ),0)</f>
        <v>0</v>
      </c>
      <c r="L123" s="22">
        <f t="shared" ca="1" si="10"/>
        <v>0</v>
      </c>
      <c r="M123" s="22">
        <f t="shared" ca="1" si="11"/>
        <v>0</v>
      </c>
      <c r="N123" s="127">
        <f t="shared" ca="1" si="12"/>
        <v>0</v>
      </c>
      <c r="O123" s="126">
        <f t="shared" ca="1" si="13"/>
        <v>0</v>
      </c>
    </row>
    <row r="124" spans="2:15" x14ac:dyDescent="0.2">
      <c r="B124" s="128">
        <f t="shared" ca="1" si="8"/>
        <v>45256</v>
      </c>
      <c r="C124" s="118">
        <f t="shared" ca="1" si="14"/>
        <v>45256</v>
      </c>
      <c r="D124" s="22">
        <f t="shared" ca="1" si="9"/>
        <v>7</v>
      </c>
      <c r="E124" s="118">
        <f ca="1">VLOOKUP(C124,'Vakantie-Feestdagen'!B:B,1,1)</f>
        <v>45213</v>
      </c>
      <c r="F124" s="118">
        <f ca="1">INDEX('Vakantie-Feestdagen'!C:C,MATCH(E124,'Vakantie-Feestdagen'!B:B,0))</f>
        <v>45221</v>
      </c>
      <c r="G124" s="118" t="str">
        <f ca="1">INDEX('Vakantie-Feestdagen'!D:D,MATCH(F124,'Vakantie-Feestdagen'!C:C,0))</f>
        <v>Herfst</v>
      </c>
      <c r="H124" s="22">
        <f t="shared" ca="1" si="15"/>
        <v>0</v>
      </c>
      <c r="I124" s="22">
        <f ca="1">IFERROR(MIN(1, VLOOKUP(C124,'Vakantie-Feestdagen'!$U:$U,1,0)   ),0)</f>
        <v>0</v>
      </c>
      <c r="J124" s="22">
        <f ca="1">IFERROR(MIN(1, VLOOKUP(C124,Aanvraagformulier!$B$99:$B$115,1,0)   ),0)</f>
        <v>0</v>
      </c>
      <c r="K124" s="22">
        <f ca="1">IFERROR(MIN(1, VLOOKUP(C124,Aanvraagformulier!$N$99:$N$115,1,0)   ),0)</f>
        <v>0</v>
      </c>
      <c r="L124" s="22">
        <f t="shared" ca="1" si="10"/>
        <v>0</v>
      </c>
      <c r="M124" s="22">
        <f t="shared" ca="1" si="11"/>
        <v>0</v>
      </c>
      <c r="N124" s="127">
        <f t="shared" ca="1" si="12"/>
        <v>0</v>
      </c>
      <c r="O124" s="126">
        <f t="shared" ca="1" si="13"/>
        <v>0</v>
      </c>
    </row>
    <row r="125" spans="2:15" x14ac:dyDescent="0.2">
      <c r="B125" s="128">
        <f t="shared" ca="1" si="8"/>
        <v>45257</v>
      </c>
      <c r="C125" s="118">
        <f t="shared" ca="1" si="14"/>
        <v>45257</v>
      </c>
      <c r="D125" s="22">
        <f t="shared" ca="1" si="9"/>
        <v>1</v>
      </c>
      <c r="E125" s="118">
        <f ca="1">VLOOKUP(C125,'Vakantie-Feestdagen'!B:B,1,1)</f>
        <v>45213</v>
      </c>
      <c r="F125" s="118">
        <f ca="1">INDEX('Vakantie-Feestdagen'!C:C,MATCH(E125,'Vakantie-Feestdagen'!B:B,0))</f>
        <v>45221</v>
      </c>
      <c r="G125" s="118" t="str">
        <f ca="1">INDEX('Vakantie-Feestdagen'!D:D,MATCH(F125,'Vakantie-Feestdagen'!C:C,0))</f>
        <v>Herfst</v>
      </c>
      <c r="H125" s="22">
        <f t="shared" ca="1" si="15"/>
        <v>0</v>
      </c>
      <c r="I125" s="22">
        <f ca="1">IFERROR(MIN(1, VLOOKUP(C125,'Vakantie-Feestdagen'!$U:$U,1,0)   ),0)</f>
        <v>0</v>
      </c>
      <c r="J125" s="22">
        <f ca="1">IFERROR(MIN(1, VLOOKUP(C125,Aanvraagformulier!$B$99:$B$115,1,0)   ),0)</f>
        <v>0</v>
      </c>
      <c r="K125" s="22">
        <f ca="1">IFERROR(MIN(1, VLOOKUP(C125,Aanvraagformulier!$N$99:$N$115,1,0)   ),0)</f>
        <v>0</v>
      </c>
      <c r="L125" s="22">
        <f t="shared" ca="1" si="10"/>
        <v>0</v>
      </c>
      <c r="M125" s="22">
        <f t="shared" ca="1" si="11"/>
        <v>0</v>
      </c>
      <c r="N125" s="127">
        <f t="shared" ca="1" si="12"/>
        <v>0</v>
      </c>
      <c r="O125" s="126">
        <f t="shared" ca="1" si="13"/>
        <v>0</v>
      </c>
    </row>
    <row r="126" spans="2:15" x14ac:dyDescent="0.2">
      <c r="B126" s="128">
        <f t="shared" ca="1" si="8"/>
        <v>45258</v>
      </c>
      <c r="C126" s="118">
        <f t="shared" ca="1" si="14"/>
        <v>45258</v>
      </c>
      <c r="D126" s="22">
        <f t="shared" ca="1" si="9"/>
        <v>2</v>
      </c>
      <c r="E126" s="118">
        <f ca="1">VLOOKUP(C126,'Vakantie-Feestdagen'!B:B,1,1)</f>
        <v>45213</v>
      </c>
      <c r="F126" s="118">
        <f ca="1">INDEX('Vakantie-Feestdagen'!C:C,MATCH(E126,'Vakantie-Feestdagen'!B:B,0))</f>
        <v>45221</v>
      </c>
      <c r="G126" s="118" t="str">
        <f ca="1">INDEX('Vakantie-Feestdagen'!D:D,MATCH(F126,'Vakantie-Feestdagen'!C:C,0))</f>
        <v>Herfst</v>
      </c>
      <c r="H126" s="22">
        <f t="shared" ca="1" si="15"/>
        <v>0</v>
      </c>
      <c r="I126" s="22">
        <f ca="1">IFERROR(MIN(1, VLOOKUP(C126,'Vakantie-Feestdagen'!$U:$U,1,0)   ),0)</f>
        <v>0</v>
      </c>
      <c r="J126" s="22">
        <f ca="1">IFERROR(MIN(1, VLOOKUP(C126,Aanvraagformulier!$B$99:$B$115,1,0)   ),0)</f>
        <v>0</v>
      </c>
      <c r="K126" s="22">
        <f ca="1">IFERROR(MIN(1, VLOOKUP(C126,Aanvraagformulier!$N$99:$N$115,1,0)   ),0)</f>
        <v>0</v>
      </c>
      <c r="L126" s="22">
        <f t="shared" ca="1" si="10"/>
        <v>0</v>
      </c>
      <c r="M126" s="22">
        <f t="shared" ca="1" si="11"/>
        <v>0</v>
      </c>
      <c r="N126" s="127">
        <f t="shared" ca="1" si="12"/>
        <v>0</v>
      </c>
      <c r="O126" s="126">
        <f t="shared" ca="1" si="13"/>
        <v>0</v>
      </c>
    </row>
    <row r="127" spans="2:15" x14ac:dyDescent="0.2">
      <c r="B127" s="128">
        <f t="shared" ca="1" si="8"/>
        <v>45259</v>
      </c>
      <c r="C127" s="118">
        <f t="shared" ca="1" si="14"/>
        <v>45259</v>
      </c>
      <c r="D127" s="22">
        <f t="shared" ca="1" si="9"/>
        <v>3</v>
      </c>
      <c r="E127" s="118">
        <f ca="1">VLOOKUP(C127,'Vakantie-Feestdagen'!B:B,1,1)</f>
        <v>45213</v>
      </c>
      <c r="F127" s="118">
        <f ca="1">INDEX('Vakantie-Feestdagen'!C:C,MATCH(E127,'Vakantie-Feestdagen'!B:B,0))</f>
        <v>45221</v>
      </c>
      <c r="G127" s="118" t="str">
        <f ca="1">INDEX('Vakantie-Feestdagen'!D:D,MATCH(F127,'Vakantie-Feestdagen'!C:C,0))</f>
        <v>Herfst</v>
      </c>
      <c r="H127" s="22">
        <f t="shared" ca="1" si="15"/>
        <v>0</v>
      </c>
      <c r="I127" s="22">
        <f ca="1">IFERROR(MIN(1, VLOOKUP(C127,'Vakantie-Feestdagen'!$U:$U,1,0)   ),0)</f>
        <v>0</v>
      </c>
      <c r="J127" s="22">
        <f ca="1">IFERROR(MIN(1, VLOOKUP(C127,Aanvraagformulier!$B$99:$B$115,1,0)   ),0)</f>
        <v>0</v>
      </c>
      <c r="K127" s="22">
        <f ca="1">IFERROR(MIN(1, VLOOKUP(C127,Aanvraagformulier!$N$99:$N$115,1,0)   ),0)</f>
        <v>0</v>
      </c>
      <c r="L127" s="22">
        <f t="shared" ca="1" si="10"/>
        <v>0</v>
      </c>
      <c r="M127" s="22">
        <f t="shared" ca="1" si="11"/>
        <v>0</v>
      </c>
      <c r="N127" s="127">
        <f t="shared" ca="1" si="12"/>
        <v>0</v>
      </c>
      <c r="O127" s="126">
        <f t="shared" ca="1" si="13"/>
        <v>0</v>
      </c>
    </row>
    <row r="128" spans="2:15" x14ac:dyDescent="0.2">
      <c r="B128" s="128">
        <f t="shared" ca="1" si="8"/>
        <v>45260</v>
      </c>
      <c r="C128" s="118">
        <f t="shared" ca="1" si="14"/>
        <v>45260</v>
      </c>
      <c r="D128" s="22">
        <f t="shared" ca="1" si="9"/>
        <v>4</v>
      </c>
      <c r="E128" s="118">
        <f ca="1">VLOOKUP(C128,'Vakantie-Feestdagen'!B:B,1,1)</f>
        <v>45213</v>
      </c>
      <c r="F128" s="118">
        <f ca="1">INDEX('Vakantie-Feestdagen'!C:C,MATCH(E128,'Vakantie-Feestdagen'!B:B,0))</f>
        <v>45221</v>
      </c>
      <c r="G128" s="118" t="str">
        <f ca="1">INDEX('Vakantie-Feestdagen'!D:D,MATCH(F128,'Vakantie-Feestdagen'!C:C,0))</f>
        <v>Herfst</v>
      </c>
      <c r="H128" s="22">
        <f t="shared" ca="1" si="15"/>
        <v>0</v>
      </c>
      <c r="I128" s="22">
        <f ca="1">IFERROR(MIN(1, VLOOKUP(C128,'Vakantie-Feestdagen'!$U:$U,1,0)   ),0)</f>
        <v>0</v>
      </c>
      <c r="J128" s="22">
        <f ca="1">IFERROR(MIN(1, VLOOKUP(C128,Aanvraagformulier!$B$99:$B$115,1,0)   ),0)</f>
        <v>0</v>
      </c>
      <c r="K128" s="22">
        <f ca="1">IFERROR(MIN(1, VLOOKUP(C128,Aanvraagformulier!$N$99:$N$115,1,0)   ),0)</f>
        <v>0</v>
      </c>
      <c r="L128" s="22">
        <f t="shared" ca="1" si="10"/>
        <v>0</v>
      </c>
      <c r="M128" s="22">
        <f t="shared" ca="1" si="11"/>
        <v>0</v>
      </c>
      <c r="N128" s="127">
        <f t="shared" ca="1" si="12"/>
        <v>0</v>
      </c>
      <c r="O128" s="126">
        <f t="shared" ca="1" si="13"/>
        <v>0</v>
      </c>
    </row>
    <row r="129" spans="2:15" x14ac:dyDescent="0.2">
      <c r="B129" s="128">
        <f t="shared" ca="1" si="8"/>
        <v>45261</v>
      </c>
      <c r="C129" s="118">
        <f t="shared" ca="1" si="14"/>
        <v>45261</v>
      </c>
      <c r="D129" s="22">
        <f t="shared" ca="1" si="9"/>
        <v>5</v>
      </c>
      <c r="E129" s="118">
        <f ca="1">VLOOKUP(C129,'Vakantie-Feestdagen'!B:B,1,1)</f>
        <v>45213</v>
      </c>
      <c r="F129" s="118">
        <f ca="1">INDEX('Vakantie-Feestdagen'!C:C,MATCH(E129,'Vakantie-Feestdagen'!B:B,0))</f>
        <v>45221</v>
      </c>
      <c r="G129" s="118" t="str">
        <f ca="1">INDEX('Vakantie-Feestdagen'!D:D,MATCH(F129,'Vakantie-Feestdagen'!C:C,0))</f>
        <v>Herfst</v>
      </c>
      <c r="H129" s="22">
        <f t="shared" ca="1" si="15"/>
        <v>0</v>
      </c>
      <c r="I129" s="22">
        <f ca="1">IFERROR(MIN(1, VLOOKUP(C129,'Vakantie-Feestdagen'!$U:$U,1,0)   ),0)</f>
        <v>0</v>
      </c>
      <c r="J129" s="22">
        <f ca="1">IFERROR(MIN(1, VLOOKUP(C129,Aanvraagformulier!$B$99:$B$115,1,0)   ),0)</f>
        <v>0</v>
      </c>
      <c r="K129" s="22">
        <f ca="1">IFERROR(MIN(1, VLOOKUP(C129,Aanvraagformulier!$N$99:$N$115,1,0)   ),0)</f>
        <v>0</v>
      </c>
      <c r="L129" s="22">
        <f t="shared" ca="1" si="10"/>
        <v>0</v>
      </c>
      <c r="M129" s="22">
        <f t="shared" ca="1" si="11"/>
        <v>0</v>
      </c>
      <c r="N129" s="127">
        <f t="shared" ca="1" si="12"/>
        <v>0</v>
      </c>
      <c r="O129" s="126">
        <f t="shared" ca="1" si="13"/>
        <v>0</v>
      </c>
    </row>
    <row r="130" spans="2:15" x14ac:dyDescent="0.2">
      <c r="B130" s="128">
        <f t="shared" ca="1" si="8"/>
        <v>45262</v>
      </c>
      <c r="C130" s="118">
        <f t="shared" ca="1" si="14"/>
        <v>45262</v>
      </c>
      <c r="D130" s="22">
        <f t="shared" ca="1" si="9"/>
        <v>6</v>
      </c>
      <c r="E130" s="118">
        <f ca="1">VLOOKUP(C130,'Vakantie-Feestdagen'!B:B,1,1)</f>
        <v>45213</v>
      </c>
      <c r="F130" s="118">
        <f ca="1">INDEX('Vakantie-Feestdagen'!C:C,MATCH(E130,'Vakantie-Feestdagen'!B:B,0))</f>
        <v>45221</v>
      </c>
      <c r="G130" s="118" t="str">
        <f ca="1">INDEX('Vakantie-Feestdagen'!D:D,MATCH(F130,'Vakantie-Feestdagen'!C:C,0))</f>
        <v>Herfst</v>
      </c>
      <c r="H130" s="22">
        <f t="shared" ca="1" si="15"/>
        <v>0</v>
      </c>
      <c r="I130" s="22">
        <f ca="1">IFERROR(MIN(1, VLOOKUP(C130,'Vakantie-Feestdagen'!$U:$U,1,0)   ),0)</f>
        <v>0</v>
      </c>
      <c r="J130" s="22">
        <f ca="1">IFERROR(MIN(1, VLOOKUP(C130,Aanvraagformulier!$B$99:$B$115,1,0)   ),0)</f>
        <v>0</v>
      </c>
      <c r="K130" s="22">
        <f ca="1">IFERROR(MIN(1, VLOOKUP(C130,Aanvraagformulier!$N$99:$N$115,1,0)   ),0)</f>
        <v>0</v>
      </c>
      <c r="L130" s="22">
        <f t="shared" ca="1" si="10"/>
        <v>0</v>
      </c>
      <c r="M130" s="22">
        <f t="shared" ca="1" si="11"/>
        <v>0</v>
      </c>
      <c r="N130" s="127">
        <f t="shared" ca="1" si="12"/>
        <v>0</v>
      </c>
      <c r="O130" s="126">
        <f t="shared" ca="1" si="13"/>
        <v>0</v>
      </c>
    </row>
    <row r="131" spans="2:15" x14ac:dyDescent="0.2">
      <c r="B131" s="128">
        <f t="shared" ca="1" si="8"/>
        <v>45263</v>
      </c>
      <c r="C131" s="118">
        <f t="shared" ca="1" si="14"/>
        <v>45263</v>
      </c>
      <c r="D131" s="22">
        <f t="shared" ca="1" si="9"/>
        <v>7</v>
      </c>
      <c r="E131" s="118">
        <f ca="1">VLOOKUP(C131,'Vakantie-Feestdagen'!B:B,1,1)</f>
        <v>45213</v>
      </c>
      <c r="F131" s="118">
        <f ca="1">INDEX('Vakantie-Feestdagen'!C:C,MATCH(E131,'Vakantie-Feestdagen'!B:B,0))</f>
        <v>45221</v>
      </c>
      <c r="G131" s="118" t="str">
        <f ca="1">INDEX('Vakantie-Feestdagen'!D:D,MATCH(F131,'Vakantie-Feestdagen'!C:C,0))</f>
        <v>Herfst</v>
      </c>
      <c r="H131" s="22">
        <f t="shared" ca="1" si="15"/>
        <v>0</v>
      </c>
      <c r="I131" s="22">
        <f ca="1">IFERROR(MIN(1, VLOOKUP(C131,'Vakantie-Feestdagen'!$U:$U,1,0)   ),0)</f>
        <v>0</v>
      </c>
      <c r="J131" s="22">
        <f ca="1">IFERROR(MIN(1, VLOOKUP(C131,Aanvraagformulier!$B$99:$B$115,1,0)   ),0)</f>
        <v>0</v>
      </c>
      <c r="K131" s="22">
        <f ca="1">IFERROR(MIN(1, VLOOKUP(C131,Aanvraagformulier!$N$99:$N$115,1,0)   ),0)</f>
        <v>0</v>
      </c>
      <c r="L131" s="22">
        <f t="shared" ca="1" si="10"/>
        <v>0</v>
      </c>
      <c r="M131" s="22">
        <f t="shared" ca="1" si="11"/>
        <v>0</v>
      </c>
      <c r="N131" s="127">
        <f t="shared" ca="1" si="12"/>
        <v>0</v>
      </c>
      <c r="O131" s="126">
        <f t="shared" ca="1" si="13"/>
        <v>0</v>
      </c>
    </row>
    <row r="132" spans="2:15" x14ac:dyDescent="0.2">
      <c r="B132" s="128">
        <f t="shared" ca="1" si="8"/>
        <v>45264</v>
      </c>
      <c r="C132" s="118">
        <f t="shared" ca="1" si="14"/>
        <v>45264</v>
      </c>
      <c r="D132" s="22">
        <f t="shared" ca="1" si="9"/>
        <v>1</v>
      </c>
      <c r="E132" s="118">
        <f ca="1">VLOOKUP(C132,'Vakantie-Feestdagen'!B:B,1,1)</f>
        <v>45213</v>
      </c>
      <c r="F132" s="118">
        <f ca="1">INDEX('Vakantie-Feestdagen'!C:C,MATCH(E132,'Vakantie-Feestdagen'!B:B,0))</f>
        <v>45221</v>
      </c>
      <c r="G132" s="118" t="str">
        <f ca="1">INDEX('Vakantie-Feestdagen'!D:D,MATCH(F132,'Vakantie-Feestdagen'!C:C,0))</f>
        <v>Herfst</v>
      </c>
      <c r="H132" s="22">
        <f t="shared" ca="1" si="15"/>
        <v>0</v>
      </c>
      <c r="I132" s="22">
        <f ca="1">IFERROR(MIN(1, VLOOKUP(C132,'Vakantie-Feestdagen'!$U:$U,1,0)   ),0)</f>
        <v>0</v>
      </c>
      <c r="J132" s="22">
        <f ca="1">IFERROR(MIN(1, VLOOKUP(C132,Aanvraagformulier!$B$99:$B$115,1,0)   ),0)</f>
        <v>0</v>
      </c>
      <c r="K132" s="22">
        <f ca="1">IFERROR(MIN(1, VLOOKUP(C132,Aanvraagformulier!$N$99:$N$115,1,0)   ),0)</f>
        <v>0</v>
      </c>
      <c r="L132" s="22">
        <f t="shared" ca="1" si="10"/>
        <v>0</v>
      </c>
      <c r="M132" s="22">
        <f t="shared" ca="1" si="11"/>
        <v>0</v>
      </c>
      <c r="N132" s="127">
        <f t="shared" ca="1" si="12"/>
        <v>0</v>
      </c>
      <c r="O132" s="126">
        <f t="shared" ca="1" si="13"/>
        <v>0</v>
      </c>
    </row>
    <row r="133" spans="2:15" x14ac:dyDescent="0.2">
      <c r="B133" s="128">
        <f t="shared" ca="1" si="8"/>
        <v>45265</v>
      </c>
      <c r="C133" s="118">
        <f t="shared" ca="1" si="14"/>
        <v>45265</v>
      </c>
      <c r="D133" s="22">
        <f t="shared" ca="1" si="9"/>
        <v>2</v>
      </c>
      <c r="E133" s="118">
        <f ca="1">VLOOKUP(C133,'Vakantie-Feestdagen'!B:B,1,1)</f>
        <v>45213</v>
      </c>
      <c r="F133" s="118">
        <f ca="1">INDEX('Vakantie-Feestdagen'!C:C,MATCH(E133,'Vakantie-Feestdagen'!B:B,0))</f>
        <v>45221</v>
      </c>
      <c r="G133" s="118" t="str">
        <f ca="1">INDEX('Vakantie-Feestdagen'!D:D,MATCH(F133,'Vakantie-Feestdagen'!C:C,0))</f>
        <v>Herfst</v>
      </c>
      <c r="H133" s="22">
        <f t="shared" ca="1" si="15"/>
        <v>0</v>
      </c>
      <c r="I133" s="22">
        <f ca="1">IFERROR(MIN(1, VLOOKUP(C133,'Vakantie-Feestdagen'!$U:$U,1,0)   ),0)</f>
        <v>0</v>
      </c>
      <c r="J133" s="22">
        <f ca="1">IFERROR(MIN(1, VLOOKUP(C133,Aanvraagformulier!$B$99:$B$115,1,0)   ),0)</f>
        <v>0</v>
      </c>
      <c r="K133" s="22">
        <f ca="1">IFERROR(MIN(1, VLOOKUP(C133,Aanvraagformulier!$N$99:$N$115,1,0)   ),0)</f>
        <v>0</v>
      </c>
      <c r="L133" s="22">
        <f t="shared" ca="1" si="10"/>
        <v>0</v>
      </c>
      <c r="M133" s="22">
        <f t="shared" ca="1" si="11"/>
        <v>0</v>
      </c>
      <c r="N133" s="127">
        <f t="shared" ca="1" si="12"/>
        <v>0</v>
      </c>
      <c r="O133" s="126">
        <f t="shared" ca="1" si="13"/>
        <v>0</v>
      </c>
    </row>
    <row r="134" spans="2:15" x14ac:dyDescent="0.2">
      <c r="B134" s="128">
        <f t="shared" ca="1" si="8"/>
        <v>45266</v>
      </c>
      <c r="C134" s="118">
        <f t="shared" ca="1" si="14"/>
        <v>45266</v>
      </c>
      <c r="D134" s="22">
        <f t="shared" ca="1" si="9"/>
        <v>3</v>
      </c>
      <c r="E134" s="118">
        <f ca="1">VLOOKUP(C134,'Vakantie-Feestdagen'!B:B,1,1)</f>
        <v>45213</v>
      </c>
      <c r="F134" s="118">
        <f ca="1">INDEX('Vakantie-Feestdagen'!C:C,MATCH(E134,'Vakantie-Feestdagen'!B:B,0))</f>
        <v>45221</v>
      </c>
      <c r="G134" s="118" t="str">
        <f ca="1">INDEX('Vakantie-Feestdagen'!D:D,MATCH(F134,'Vakantie-Feestdagen'!C:C,0))</f>
        <v>Herfst</v>
      </c>
      <c r="H134" s="22">
        <f t="shared" ca="1" si="15"/>
        <v>0</v>
      </c>
      <c r="I134" s="22">
        <f ca="1">IFERROR(MIN(1, VLOOKUP(C134,'Vakantie-Feestdagen'!$U:$U,1,0)   ),0)</f>
        <v>0</v>
      </c>
      <c r="J134" s="22">
        <f ca="1">IFERROR(MIN(1, VLOOKUP(C134,Aanvraagformulier!$B$99:$B$115,1,0)   ),0)</f>
        <v>0</v>
      </c>
      <c r="K134" s="22">
        <f ca="1">IFERROR(MIN(1, VLOOKUP(C134,Aanvraagformulier!$N$99:$N$115,1,0)   ),0)</f>
        <v>0</v>
      </c>
      <c r="L134" s="22">
        <f t="shared" ca="1" si="10"/>
        <v>0</v>
      </c>
      <c r="M134" s="22">
        <f t="shared" ca="1" si="11"/>
        <v>0</v>
      </c>
      <c r="N134" s="127">
        <f t="shared" ca="1" si="12"/>
        <v>0</v>
      </c>
      <c r="O134" s="126">
        <f t="shared" ca="1" si="13"/>
        <v>0</v>
      </c>
    </row>
    <row r="135" spans="2:15" x14ac:dyDescent="0.2">
      <c r="B135" s="128">
        <f t="shared" ref="B135:B198" ca="1" si="16">C135</f>
        <v>45267</v>
      </c>
      <c r="C135" s="118">
        <f t="shared" ca="1" si="14"/>
        <v>45267</v>
      </c>
      <c r="D135" s="22">
        <f t="shared" ref="D135:D198" ca="1" si="17">WEEKDAY(C135,11)</f>
        <v>4</v>
      </c>
      <c r="E135" s="118">
        <f ca="1">VLOOKUP(C135,'Vakantie-Feestdagen'!B:B,1,1)</f>
        <v>45213</v>
      </c>
      <c r="F135" s="118">
        <f ca="1">INDEX('Vakantie-Feestdagen'!C:C,MATCH(E135,'Vakantie-Feestdagen'!B:B,0))</f>
        <v>45221</v>
      </c>
      <c r="G135" s="118" t="str">
        <f ca="1">INDEX('Vakantie-Feestdagen'!D:D,MATCH(F135,'Vakantie-Feestdagen'!C:C,0))</f>
        <v>Herfst</v>
      </c>
      <c r="H135" s="22">
        <f t="shared" ca="1" si="15"/>
        <v>0</v>
      </c>
      <c r="I135" s="22">
        <f ca="1">IFERROR(MIN(1, VLOOKUP(C135,'Vakantie-Feestdagen'!$U:$U,1,0)   ),0)</f>
        <v>0</v>
      </c>
      <c r="J135" s="22">
        <f ca="1">IFERROR(MIN(1, VLOOKUP(C135,Aanvraagformulier!$B$99:$B$115,1,0)   ),0)</f>
        <v>0</v>
      </c>
      <c r="K135" s="22">
        <f ca="1">IFERROR(MIN(1, VLOOKUP(C135,Aanvraagformulier!$N$99:$N$115,1,0)   ),0)</f>
        <v>0</v>
      </c>
      <c r="L135" s="22">
        <f t="shared" ref="L135:L198" ca="1" si="18">IF(AND($C135&gt;=AP$8,$C135&lt;=AQ$8),1,0)</f>
        <v>0</v>
      </c>
      <c r="M135" s="22">
        <f t="shared" ref="M135:M198" ca="1" si="19">IF(AND($C135&gt;=AP$9,$C135&lt;=AQ$9),1,0)</f>
        <v>0</v>
      </c>
      <c r="N135" s="127">
        <f t="shared" ref="N135:N198" ca="1" si="20">IF(K135=1,1,(H135=0)*(I135=0)*(J135=0))*L135*INDEX($AI$8:$AO$8,1,D135)</f>
        <v>0</v>
      </c>
      <c r="O135" s="126">
        <f t="shared" ref="O135:O198" ca="1" si="21">M135*INDEX($AI$9:$AO$9,1,D135)</f>
        <v>0</v>
      </c>
    </row>
    <row r="136" spans="2:15" x14ac:dyDescent="0.2">
      <c r="B136" s="128">
        <f t="shared" ca="1" si="16"/>
        <v>45268</v>
      </c>
      <c r="C136" s="118">
        <f t="shared" ref="C136:C199" ca="1" si="22">C135+1</f>
        <v>45268</v>
      </c>
      <c r="D136" s="22">
        <f t="shared" ca="1" si="17"/>
        <v>5</v>
      </c>
      <c r="E136" s="118">
        <f ca="1">VLOOKUP(C136,'Vakantie-Feestdagen'!B:B,1,1)</f>
        <v>45213</v>
      </c>
      <c r="F136" s="118">
        <f ca="1">INDEX('Vakantie-Feestdagen'!C:C,MATCH(E136,'Vakantie-Feestdagen'!B:B,0))</f>
        <v>45221</v>
      </c>
      <c r="G136" s="118" t="str">
        <f ca="1">INDEX('Vakantie-Feestdagen'!D:D,MATCH(F136,'Vakantie-Feestdagen'!C:C,0))</f>
        <v>Herfst</v>
      </c>
      <c r="H136" s="22">
        <f t="shared" ref="H136:H199" ca="1" si="23">IF(AND(C136&gt;=E136,C136&lt;=F136),1,0)</f>
        <v>0</v>
      </c>
      <c r="I136" s="22">
        <f ca="1">IFERROR(MIN(1, VLOOKUP(C136,'Vakantie-Feestdagen'!$U:$U,1,0)   ),0)</f>
        <v>0</v>
      </c>
      <c r="J136" s="22">
        <f ca="1">IFERROR(MIN(1, VLOOKUP(C136,Aanvraagformulier!$B$99:$B$115,1,0)   ),0)</f>
        <v>0</v>
      </c>
      <c r="K136" s="22">
        <f ca="1">IFERROR(MIN(1, VLOOKUP(C136,Aanvraagformulier!$N$99:$N$115,1,0)   ),0)</f>
        <v>0</v>
      </c>
      <c r="L136" s="22">
        <f t="shared" ca="1" si="18"/>
        <v>0</v>
      </c>
      <c r="M136" s="22">
        <f t="shared" ca="1" si="19"/>
        <v>0</v>
      </c>
      <c r="N136" s="127">
        <f t="shared" ca="1" si="20"/>
        <v>0</v>
      </c>
      <c r="O136" s="126">
        <f t="shared" ca="1" si="21"/>
        <v>0</v>
      </c>
    </row>
    <row r="137" spans="2:15" x14ac:dyDescent="0.2">
      <c r="B137" s="128">
        <f t="shared" ca="1" si="16"/>
        <v>45269</v>
      </c>
      <c r="C137" s="118">
        <f t="shared" ca="1" si="22"/>
        <v>45269</v>
      </c>
      <c r="D137" s="22">
        <f t="shared" ca="1" si="17"/>
        <v>6</v>
      </c>
      <c r="E137" s="118">
        <f ca="1">VLOOKUP(C137,'Vakantie-Feestdagen'!B:B,1,1)</f>
        <v>45213</v>
      </c>
      <c r="F137" s="118">
        <f ca="1">INDEX('Vakantie-Feestdagen'!C:C,MATCH(E137,'Vakantie-Feestdagen'!B:B,0))</f>
        <v>45221</v>
      </c>
      <c r="G137" s="118" t="str">
        <f ca="1">INDEX('Vakantie-Feestdagen'!D:D,MATCH(F137,'Vakantie-Feestdagen'!C:C,0))</f>
        <v>Herfst</v>
      </c>
      <c r="H137" s="22">
        <f t="shared" ca="1" si="23"/>
        <v>0</v>
      </c>
      <c r="I137" s="22">
        <f ca="1">IFERROR(MIN(1, VLOOKUP(C137,'Vakantie-Feestdagen'!$U:$U,1,0)   ),0)</f>
        <v>0</v>
      </c>
      <c r="J137" s="22">
        <f ca="1">IFERROR(MIN(1, VLOOKUP(C137,Aanvraagformulier!$B$99:$B$115,1,0)   ),0)</f>
        <v>0</v>
      </c>
      <c r="K137" s="22">
        <f ca="1">IFERROR(MIN(1, VLOOKUP(C137,Aanvraagformulier!$N$99:$N$115,1,0)   ),0)</f>
        <v>0</v>
      </c>
      <c r="L137" s="22">
        <f t="shared" ca="1" si="18"/>
        <v>0</v>
      </c>
      <c r="M137" s="22">
        <f t="shared" ca="1" si="19"/>
        <v>0</v>
      </c>
      <c r="N137" s="127">
        <f t="shared" ca="1" si="20"/>
        <v>0</v>
      </c>
      <c r="O137" s="126">
        <f t="shared" ca="1" si="21"/>
        <v>0</v>
      </c>
    </row>
    <row r="138" spans="2:15" x14ac:dyDescent="0.2">
      <c r="B138" s="128">
        <f t="shared" ca="1" si="16"/>
        <v>45270</v>
      </c>
      <c r="C138" s="118">
        <f t="shared" ca="1" si="22"/>
        <v>45270</v>
      </c>
      <c r="D138" s="22">
        <f t="shared" ca="1" si="17"/>
        <v>7</v>
      </c>
      <c r="E138" s="118">
        <f ca="1">VLOOKUP(C138,'Vakantie-Feestdagen'!B:B,1,1)</f>
        <v>45213</v>
      </c>
      <c r="F138" s="118">
        <f ca="1">INDEX('Vakantie-Feestdagen'!C:C,MATCH(E138,'Vakantie-Feestdagen'!B:B,0))</f>
        <v>45221</v>
      </c>
      <c r="G138" s="118" t="str">
        <f ca="1">INDEX('Vakantie-Feestdagen'!D:D,MATCH(F138,'Vakantie-Feestdagen'!C:C,0))</f>
        <v>Herfst</v>
      </c>
      <c r="H138" s="22">
        <f t="shared" ca="1" si="23"/>
        <v>0</v>
      </c>
      <c r="I138" s="22">
        <f ca="1">IFERROR(MIN(1, VLOOKUP(C138,'Vakantie-Feestdagen'!$U:$U,1,0)   ),0)</f>
        <v>0</v>
      </c>
      <c r="J138" s="22">
        <f ca="1">IFERROR(MIN(1, VLOOKUP(C138,Aanvraagformulier!$B$99:$B$115,1,0)   ),0)</f>
        <v>0</v>
      </c>
      <c r="K138" s="22">
        <f ca="1">IFERROR(MIN(1, VLOOKUP(C138,Aanvraagformulier!$N$99:$N$115,1,0)   ),0)</f>
        <v>0</v>
      </c>
      <c r="L138" s="22">
        <f t="shared" ca="1" si="18"/>
        <v>0</v>
      </c>
      <c r="M138" s="22">
        <f t="shared" ca="1" si="19"/>
        <v>0</v>
      </c>
      <c r="N138" s="127">
        <f t="shared" ca="1" si="20"/>
        <v>0</v>
      </c>
      <c r="O138" s="126">
        <f t="shared" ca="1" si="21"/>
        <v>0</v>
      </c>
    </row>
    <row r="139" spans="2:15" x14ac:dyDescent="0.2">
      <c r="B139" s="128">
        <f t="shared" ca="1" si="16"/>
        <v>45271</v>
      </c>
      <c r="C139" s="118">
        <f t="shared" ca="1" si="22"/>
        <v>45271</v>
      </c>
      <c r="D139" s="22">
        <f t="shared" ca="1" si="17"/>
        <v>1</v>
      </c>
      <c r="E139" s="118">
        <f ca="1">VLOOKUP(C139,'Vakantie-Feestdagen'!B:B,1,1)</f>
        <v>45213</v>
      </c>
      <c r="F139" s="118">
        <f ca="1">INDEX('Vakantie-Feestdagen'!C:C,MATCH(E139,'Vakantie-Feestdagen'!B:B,0))</f>
        <v>45221</v>
      </c>
      <c r="G139" s="118" t="str">
        <f ca="1">INDEX('Vakantie-Feestdagen'!D:D,MATCH(F139,'Vakantie-Feestdagen'!C:C,0))</f>
        <v>Herfst</v>
      </c>
      <c r="H139" s="22">
        <f t="shared" ca="1" si="23"/>
        <v>0</v>
      </c>
      <c r="I139" s="22">
        <f ca="1">IFERROR(MIN(1, VLOOKUP(C139,'Vakantie-Feestdagen'!$U:$U,1,0)   ),0)</f>
        <v>0</v>
      </c>
      <c r="J139" s="22">
        <f ca="1">IFERROR(MIN(1, VLOOKUP(C139,Aanvraagformulier!$B$99:$B$115,1,0)   ),0)</f>
        <v>0</v>
      </c>
      <c r="K139" s="22">
        <f ca="1">IFERROR(MIN(1, VLOOKUP(C139,Aanvraagformulier!$N$99:$N$115,1,0)   ),0)</f>
        <v>0</v>
      </c>
      <c r="L139" s="22">
        <f t="shared" ca="1" si="18"/>
        <v>0</v>
      </c>
      <c r="M139" s="22">
        <f t="shared" ca="1" si="19"/>
        <v>0</v>
      </c>
      <c r="N139" s="127">
        <f t="shared" ca="1" si="20"/>
        <v>0</v>
      </c>
      <c r="O139" s="126">
        <f t="shared" ca="1" si="21"/>
        <v>0</v>
      </c>
    </row>
    <row r="140" spans="2:15" x14ac:dyDescent="0.2">
      <c r="B140" s="128">
        <f t="shared" ca="1" si="16"/>
        <v>45272</v>
      </c>
      <c r="C140" s="118">
        <f t="shared" ca="1" si="22"/>
        <v>45272</v>
      </c>
      <c r="D140" s="22">
        <f t="shared" ca="1" si="17"/>
        <v>2</v>
      </c>
      <c r="E140" s="118">
        <f ca="1">VLOOKUP(C140,'Vakantie-Feestdagen'!B:B,1,1)</f>
        <v>45213</v>
      </c>
      <c r="F140" s="118">
        <f ca="1">INDEX('Vakantie-Feestdagen'!C:C,MATCH(E140,'Vakantie-Feestdagen'!B:B,0))</f>
        <v>45221</v>
      </c>
      <c r="G140" s="118" t="str">
        <f ca="1">INDEX('Vakantie-Feestdagen'!D:D,MATCH(F140,'Vakantie-Feestdagen'!C:C,0))</f>
        <v>Herfst</v>
      </c>
      <c r="H140" s="22">
        <f t="shared" ca="1" si="23"/>
        <v>0</v>
      </c>
      <c r="I140" s="22">
        <f ca="1">IFERROR(MIN(1, VLOOKUP(C140,'Vakantie-Feestdagen'!$U:$U,1,0)   ),0)</f>
        <v>0</v>
      </c>
      <c r="J140" s="22">
        <f ca="1">IFERROR(MIN(1, VLOOKUP(C140,Aanvraagformulier!$B$99:$B$115,1,0)   ),0)</f>
        <v>0</v>
      </c>
      <c r="K140" s="22">
        <f ca="1">IFERROR(MIN(1, VLOOKUP(C140,Aanvraagformulier!$N$99:$N$115,1,0)   ),0)</f>
        <v>0</v>
      </c>
      <c r="L140" s="22">
        <f t="shared" ca="1" si="18"/>
        <v>0</v>
      </c>
      <c r="M140" s="22">
        <f t="shared" ca="1" si="19"/>
        <v>0</v>
      </c>
      <c r="N140" s="127">
        <f t="shared" ca="1" si="20"/>
        <v>0</v>
      </c>
      <c r="O140" s="126">
        <f t="shared" ca="1" si="21"/>
        <v>0</v>
      </c>
    </row>
    <row r="141" spans="2:15" x14ac:dyDescent="0.2">
      <c r="B141" s="128">
        <f t="shared" ca="1" si="16"/>
        <v>45273</v>
      </c>
      <c r="C141" s="118">
        <f t="shared" ca="1" si="22"/>
        <v>45273</v>
      </c>
      <c r="D141" s="22">
        <f t="shared" ca="1" si="17"/>
        <v>3</v>
      </c>
      <c r="E141" s="118">
        <f ca="1">VLOOKUP(C141,'Vakantie-Feestdagen'!B:B,1,1)</f>
        <v>45213</v>
      </c>
      <c r="F141" s="118">
        <f ca="1">INDEX('Vakantie-Feestdagen'!C:C,MATCH(E141,'Vakantie-Feestdagen'!B:B,0))</f>
        <v>45221</v>
      </c>
      <c r="G141" s="118" t="str">
        <f ca="1">INDEX('Vakantie-Feestdagen'!D:D,MATCH(F141,'Vakantie-Feestdagen'!C:C,0))</f>
        <v>Herfst</v>
      </c>
      <c r="H141" s="22">
        <f t="shared" ca="1" si="23"/>
        <v>0</v>
      </c>
      <c r="I141" s="22">
        <f ca="1">IFERROR(MIN(1, VLOOKUP(C141,'Vakantie-Feestdagen'!$U:$U,1,0)   ),0)</f>
        <v>0</v>
      </c>
      <c r="J141" s="22">
        <f ca="1">IFERROR(MIN(1, VLOOKUP(C141,Aanvraagformulier!$B$99:$B$115,1,0)   ),0)</f>
        <v>0</v>
      </c>
      <c r="K141" s="22">
        <f ca="1">IFERROR(MIN(1, VLOOKUP(C141,Aanvraagformulier!$N$99:$N$115,1,0)   ),0)</f>
        <v>0</v>
      </c>
      <c r="L141" s="22">
        <f t="shared" ca="1" si="18"/>
        <v>0</v>
      </c>
      <c r="M141" s="22">
        <f t="shared" ca="1" si="19"/>
        <v>0</v>
      </c>
      <c r="N141" s="127">
        <f t="shared" ca="1" si="20"/>
        <v>0</v>
      </c>
      <c r="O141" s="126">
        <f t="shared" ca="1" si="21"/>
        <v>0</v>
      </c>
    </row>
    <row r="142" spans="2:15" x14ac:dyDescent="0.2">
      <c r="B142" s="128">
        <f t="shared" ca="1" si="16"/>
        <v>45274</v>
      </c>
      <c r="C142" s="118">
        <f t="shared" ca="1" si="22"/>
        <v>45274</v>
      </c>
      <c r="D142" s="22">
        <f t="shared" ca="1" si="17"/>
        <v>4</v>
      </c>
      <c r="E142" s="118">
        <f ca="1">VLOOKUP(C142,'Vakantie-Feestdagen'!B:B,1,1)</f>
        <v>45213</v>
      </c>
      <c r="F142" s="118">
        <f ca="1">INDEX('Vakantie-Feestdagen'!C:C,MATCH(E142,'Vakantie-Feestdagen'!B:B,0))</f>
        <v>45221</v>
      </c>
      <c r="G142" s="118" t="str">
        <f ca="1">INDEX('Vakantie-Feestdagen'!D:D,MATCH(F142,'Vakantie-Feestdagen'!C:C,0))</f>
        <v>Herfst</v>
      </c>
      <c r="H142" s="22">
        <f t="shared" ca="1" si="23"/>
        <v>0</v>
      </c>
      <c r="I142" s="22">
        <f ca="1">IFERROR(MIN(1, VLOOKUP(C142,'Vakantie-Feestdagen'!$U:$U,1,0)   ),0)</f>
        <v>0</v>
      </c>
      <c r="J142" s="22">
        <f ca="1">IFERROR(MIN(1, VLOOKUP(C142,Aanvraagformulier!$B$99:$B$115,1,0)   ),0)</f>
        <v>0</v>
      </c>
      <c r="K142" s="22">
        <f ca="1">IFERROR(MIN(1, VLOOKUP(C142,Aanvraagformulier!$N$99:$N$115,1,0)   ),0)</f>
        <v>0</v>
      </c>
      <c r="L142" s="22">
        <f t="shared" ca="1" si="18"/>
        <v>0</v>
      </c>
      <c r="M142" s="22">
        <f t="shared" ca="1" si="19"/>
        <v>0</v>
      </c>
      <c r="N142" s="127">
        <f t="shared" ca="1" si="20"/>
        <v>0</v>
      </c>
      <c r="O142" s="126">
        <f t="shared" ca="1" si="21"/>
        <v>0</v>
      </c>
    </row>
    <row r="143" spans="2:15" x14ac:dyDescent="0.2">
      <c r="B143" s="128">
        <f t="shared" ca="1" si="16"/>
        <v>45275</v>
      </c>
      <c r="C143" s="118">
        <f t="shared" ca="1" si="22"/>
        <v>45275</v>
      </c>
      <c r="D143" s="22">
        <f t="shared" ca="1" si="17"/>
        <v>5</v>
      </c>
      <c r="E143" s="118">
        <f ca="1">VLOOKUP(C143,'Vakantie-Feestdagen'!B:B,1,1)</f>
        <v>45213</v>
      </c>
      <c r="F143" s="118">
        <f ca="1">INDEX('Vakantie-Feestdagen'!C:C,MATCH(E143,'Vakantie-Feestdagen'!B:B,0))</f>
        <v>45221</v>
      </c>
      <c r="G143" s="118" t="str">
        <f ca="1">INDEX('Vakantie-Feestdagen'!D:D,MATCH(F143,'Vakantie-Feestdagen'!C:C,0))</f>
        <v>Herfst</v>
      </c>
      <c r="H143" s="22">
        <f t="shared" ca="1" si="23"/>
        <v>0</v>
      </c>
      <c r="I143" s="22">
        <f ca="1">IFERROR(MIN(1, VLOOKUP(C143,'Vakantie-Feestdagen'!$U:$U,1,0)   ),0)</f>
        <v>0</v>
      </c>
      <c r="J143" s="22">
        <f ca="1">IFERROR(MIN(1, VLOOKUP(C143,Aanvraagformulier!$B$99:$B$115,1,0)   ),0)</f>
        <v>0</v>
      </c>
      <c r="K143" s="22">
        <f ca="1">IFERROR(MIN(1, VLOOKUP(C143,Aanvraagformulier!$N$99:$N$115,1,0)   ),0)</f>
        <v>0</v>
      </c>
      <c r="L143" s="22">
        <f t="shared" ca="1" si="18"/>
        <v>0</v>
      </c>
      <c r="M143" s="22">
        <f t="shared" ca="1" si="19"/>
        <v>0</v>
      </c>
      <c r="N143" s="127">
        <f t="shared" ca="1" si="20"/>
        <v>0</v>
      </c>
      <c r="O143" s="126">
        <f t="shared" ca="1" si="21"/>
        <v>0</v>
      </c>
    </row>
    <row r="144" spans="2:15" x14ac:dyDescent="0.2">
      <c r="B144" s="128">
        <f t="shared" ca="1" si="16"/>
        <v>45276</v>
      </c>
      <c r="C144" s="118">
        <f t="shared" ca="1" si="22"/>
        <v>45276</v>
      </c>
      <c r="D144" s="22">
        <f t="shared" ca="1" si="17"/>
        <v>6</v>
      </c>
      <c r="E144" s="118">
        <f ca="1">VLOOKUP(C144,'Vakantie-Feestdagen'!B:B,1,1)</f>
        <v>45213</v>
      </c>
      <c r="F144" s="118">
        <f ca="1">INDEX('Vakantie-Feestdagen'!C:C,MATCH(E144,'Vakantie-Feestdagen'!B:B,0))</f>
        <v>45221</v>
      </c>
      <c r="G144" s="118" t="str">
        <f ca="1">INDEX('Vakantie-Feestdagen'!D:D,MATCH(F144,'Vakantie-Feestdagen'!C:C,0))</f>
        <v>Herfst</v>
      </c>
      <c r="H144" s="22">
        <f t="shared" ca="1" si="23"/>
        <v>0</v>
      </c>
      <c r="I144" s="22">
        <f ca="1">IFERROR(MIN(1, VLOOKUP(C144,'Vakantie-Feestdagen'!$U:$U,1,0)   ),0)</f>
        <v>0</v>
      </c>
      <c r="J144" s="22">
        <f ca="1">IFERROR(MIN(1, VLOOKUP(C144,Aanvraagformulier!$B$99:$B$115,1,0)   ),0)</f>
        <v>0</v>
      </c>
      <c r="K144" s="22">
        <f ca="1">IFERROR(MIN(1, VLOOKUP(C144,Aanvraagformulier!$N$99:$N$115,1,0)   ),0)</f>
        <v>0</v>
      </c>
      <c r="L144" s="22">
        <f t="shared" ca="1" si="18"/>
        <v>0</v>
      </c>
      <c r="M144" s="22">
        <f t="shared" ca="1" si="19"/>
        <v>0</v>
      </c>
      <c r="N144" s="127">
        <f t="shared" ca="1" si="20"/>
        <v>0</v>
      </c>
      <c r="O144" s="126">
        <f t="shared" ca="1" si="21"/>
        <v>0</v>
      </c>
    </row>
    <row r="145" spans="2:15" x14ac:dyDescent="0.2">
      <c r="B145" s="128">
        <f t="shared" ca="1" si="16"/>
        <v>45277</v>
      </c>
      <c r="C145" s="118">
        <f t="shared" ca="1" si="22"/>
        <v>45277</v>
      </c>
      <c r="D145" s="22">
        <f t="shared" ca="1" si="17"/>
        <v>7</v>
      </c>
      <c r="E145" s="118">
        <f ca="1">VLOOKUP(C145,'Vakantie-Feestdagen'!B:B,1,1)</f>
        <v>45213</v>
      </c>
      <c r="F145" s="118">
        <f ca="1">INDEX('Vakantie-Feestdagen'!C:C,MATCH(E145,'Vakantie-Feestdagen'!B:B,0))</f>
        <v>45221</v>
      </c>
      <c r="G145" s="118" t="str">
        <f ca="1">INDEX('Vakantie-Feestdagen'!D:D,MATCH(F145,'Vakantie-Feestdagen'!C:C,0))</f>
        <v>Herfst</v>
      </c>
      <c r="H145" s="22">
        <f t="shared" ca="1" si="23"/>
        <v>0</v>
      </c>
      <c r="I145" s="22">
        <f ca="1">IFERROR(MIN(1, VLOOKUP(C145,'Vakantie-Feestdagen'!$U:$U,1,0)   ),0)</f>
        <v>0</v>
      </c>
      <c r="J145" s="22">
        <f ca="1">IFERROR(MIN(1, VLOOKUP(C145,Aanvraagformulier!$B$99:$B$115,1,0)   ),0)</f>
        <v>0</v>
      </c>
      <c r="K145" s="22">
        <f ca="1">IFERROR(MIN(1, VLOOKUP(C145,Aanvraagformulier!$N$99:$N$115,1,0)   ),0)</f>
        <v>0</v>
      </c>
      <c r="L145" s="22">
        <f t="shared" ca="1" si="18"/>
        <v>0</v>
      </c>
      <c r="M145" s="22">
        <f t="shared" ca="1" si="19"/>
        <v>0</v>
      </c>
      <c r="N145" s="127">
        <f t="shared" ca="1" si="20"/>
        <v>0</v>
      </c>
      <c r="O145" s="126">
        <f t="shared" ca="1" si="21"/>
        <v>0</v>
      </c>
    </row>
    <row r="146" spans="2:15" x14ac:dyDescent="0.2">
      <c r="B146" s="128">
        <f t="shared" ca="1" si="16"/>
        <v>45278</v>
      </c>
      <c r="C146" s="118">
        <f t="shared" ca="1" si="22"/>
        <v>45278</v>
      </c>
      <c r="D146" s="22">
        <f t="shared" ca="1" si="17"/>
        <v>1</v>
      </c>
      <c r="E146" s="118">
        <f ca="1">VLOOKUP(C146,'Vakantie-Feestdagen'!B:B,1,1)</f>
        <v>45213</v>
      </c>
      <c r="F146" s="118">
        <f ca="1">INDEX('Vakantie-Feestdagen'!C:C,MATCH(E146,'Vakantie-Feestdagen'!B:B,0))</f>
        <v>45221</v>
      </c>
      <c r="G146" s="118" t="str">
        <f ca="1">INDEX('Vakantie-Feestdagen'!D:D,MATCH(F146,'Vakantie-Feestdagen'!C:C,0))</f>
        <v>Herfst</v>
      </c>
      <c r="H146" s="22">
        <f t="shared" ca="1" si="23"/>
        <v>0</v>
      </c>
      <c r="I146" s="22">
        <f ca="1">IFERROR(MIN(1, VLOOKUP(C146,'Vakantie-Feestdagen'!$U:$U,1,0)   ),0)</f>
        <v>0</v>
      </c>
      <c r="J146" s="22">
        <f ca="1">IFERROR(MIN(1, VLOOKUP(C146,Aanvraagformulier!$B$99:$B$115,1,0)   ),0)</f>
        <v>0</v>
      </c>
      <c r="K146" s="22">
        <f ca="1">IFERROR(MIN(1, VLOOKUP(C146,Aanvraagformulier!$N$99:$N$115,1,0)   ),0)</f>
        <v>0</v>
      </c>
      <c r="L146" s="22">
        <f t="shared" ca="1" si="18"/>
        <v>0</v>
      </c>
      <c r="M146" s="22">
        <f t="shared" ca="1" si="19"/>
        <v>0</v>
      </c>
      <c r="N146" s="127">
        <f t="shared" ca="1" si="20"/>
        <v>0</v>
      </c>
      <c r="O146" s="126">
        <f t="shared" ca="1" si="21"/>
        <v>0</v>
      </c>
    </row>
    <row r="147" spans="2:15" x14ac:dyDescent="0.2">
      <c r="B147" s="128">
        <f t="shared" ca="1" si="16"/>
        <v>45279</v>
      </c>
      <c r="C147" s="118">
        <f t="shared" ca="1" si="22"/>
        <v>45279</v>
      </c>
      <c r="D147" s="22">
        <f t="shared" ca="1" si="17"/>
        <v>2</v>
      </c>
      <c r="E147" s="118">
        <f ca="1">VLOOKUP(C147,'Vakantie-Feestdagen'!B:B,1,1)</f>
        <v>45213</v>
      </c>
      <c r="F147" s="118">
        <f ca="1">INDEX('Vakantie-Feestdagen'!C:C,MATCH(E147,'Vakantie-Feestdagen'!B:B,0))</f>
        <v>45221</v>
      </c>
      <c r="G147" s="118" t="str">
        <f ca="1">INDEX('Vakantie-Feestdagen'!D:D,MATCH(F147,'Vakantie-Feestdagen'!C:C,0))</f>
        <v>Herfst</v>
      </c>
      <c r="H147" s="22">
        <f t="shared" ca="1" si="23"/>
        <v>0</v>
      </c>
      <c r="I147" s="22">
        <f ca="1">IFERROR(MIN(1, VLOOKUP(C147,'Vakantie-Feestdagen'!$U:$U,1,0)   ),0)</f>
        <v>0</v>
      </c>
      <c r="J147" s="22">
        <f ca="1">IFERROR(MIN(1, VLOOKUP(C147,Aanvraagformulier!$B$99:$B$115,1,0)   ),0)</f>
        <v>0</v>
      </c>
      <c r="K147" s="22">
        <f ca="1">IFERROR(MIN(1, VLOOKUP(C147,Aanvraagformulier!$N$99:$N$115,1,0)   ),0)</f>
        <v>0</v>
      </c>
      <c r="L147" s="22">
        <f t="shared" ca="1" si="18"/>
        <v>0</v>
      </c>
      <c r="M147" s="22">
        <f t="shared" ca="1" si="19"/>
        <v>0</v>
      </c>
      <c r="N147" s="127">
        <f t="shared" ca="1" si="20"/>
        <v>0</v>
      </c>
      <c r="O147" s="126">
        <f t="shared" ca="1" si="21"/>
        <v>0</v>
      </c>
    </row>
    <row r="148" spans="2:15" x14ac:dyDescent="0.2">
      <c r="B148" s="128">
        <f t="shared" ca="1" si="16"/>
        <v>45280</v>
      </c>
      <c r="C148" s="118">
        <f t="shared" ca="1" si="22"/>
        <v>45280</v>
      </c>
      <c r="D148" s="22">
        <f t="shared" ca="1" si="17"/>
        <v>3</v>
      </c>
      <c r="E148" s="118">
        <f ca="1">VLOOKUP(C148,'Vakantie-Feestdagen'!B:B,1,1)</f>
        <v>45213</v>
      </c>
      <c r="F148" s="118">
        <f ca="1">INDEX('Vakantie-Feestdagen'!C:C,MATCH(E148,'Vakantie-Feestdagen'!B:B,0))</f>
        <v>45221</v>
      </c>
      <c r="G148" s="118" t="str">
        <f ca="1">INDEX('Vakantie-Feestdagen'!D:D,MATCH(F148,'Vakantie-Feestdagen'!C:C,0))</f>
        <v>Herfst</v>
      </c>
      <c r="H148" s="22">
        <f t="shared" ca="1" si="23"/>
        <v>0</v>
      </c>
      <c r="I148" s="22">
        <f ca="1">IFERROR(MIN(1, VLOOKUP(C148,'Vakantie-Feestdagen'!$U:$U,1,0)   ),0)</f>
        <v>0</v>
      </c>
      <c r="J148" s="22">
        <f ca="1">IFERROR(MIN(1, VLOOKUP(C148,Aanvraagformulier!$B$99:$B$115,1,0)   ),0)</f>
        <v>0</v>
      </c>
      <c r="K148" s="22">
        <f ca="1">IFERROR(MIN(1, VLOOKUP(C148,Aanvraagformulier!$N$99:$N$115,1,0)   ),0)</f>
        <v>0</v>
      </c>
      <c r="L148" s="22">
        <f t="shared" ca="1" si="18"/>
        <v>0</v>
      </c>
      <c r="M148" s="22">
        <f t="shared" ca="1" si="19"/>
        <v>0</v>
      </c>
      <c r="N148" s="127">
        <f t="shared" ca="1" si="20"/>
        <v>0</v>
      </c>
      <c r="O148" s="126">
        <f t="shared" ca="1" si="21"/>
        <v>0</v>
      </c>
    </row>
    <row r="149" spans="2:15" x14ac:dyDescent="0.2">
      <c r="B149" s="128">
        <f t="shared" ca="1" si="16"/>
        <v>45281</v>
      </c>
      <c r="C149" s="118">
        <f t="shared" ca="1" si="22"/>
        <v>45281</v>
      </c>
      <c r="D149" s="22">
        <f t="shared" ca="1" si="17"/>
        <v>4</v>
      </c>
      <c r="E149" s="118">
        <f ca="1">VLOOKUP(C149,'Vakantie-Feestdagen'!B:B,1,1)</f>
        <v>45213</v>
      </c>
      <c r="F149" s="118">
        <f ca="1">INDEX('Vakantie-Feestdagen'!C:C,MATCH(E149,'Vakantie-Feestdagen'!B:B,0))</f>
        <v>45221</v>
      </c>
      <c r="G149" s="118" t="str">
        <f ca="1">INDEX('Vakantie-Feestdagen'!D:D,MATCH(F149,'Vakantie-Feestdagen'!C:C,0))</f>
        <v>Herfst</v>
      </c>
      <c r="H149" s="22">
        <f t="shared" ca="1" si="23"/>
        <v>0</v>
      </c>
      <c r="I149" s="22">
        <f ca="1">IFERROR(MIN(1, VLOOKUP(C149,'Vakantie-Feestdagen'!$U:$U,1,0)   ),0)</f>
        <v>0</v>
      </c>
      <c r="J149" s="22">
        <f ca="1">IFERROR(MIN(1, VLOOKUP(C149,Aanvraagformulier!$B$99:$B$115,1,0)   ),0)</f>
        <v>0</v>
      </c>
      <c r="K149" s="22">
        <f ca="1">IFERROR(MIN(1, VLOOKUP(C149,Aanvraagformulier!$N$99:$N$115,1,0)   ),0)</f>
        <v>0</v>
      </c>
      <c r="L149" s="22">
        <f t="shared" ca="1" si="18"/>
        <v>0</v>
      </c>
      <c r="M149" s="22">
        <f t="shared" ca="1" si="19"/>
        <v>0</v>
      </c>
      <c r="N149" s="127">
        <f t="shared" ca="1" si="20"/>
        <v>0</v>
      </c>
      <c r="O149" s="126">
        <f t="shared" ca="1" si="21"/>
        <v>0</v>
      </c>
    </row>
    <row r="150" spans="2:15" x14ac:dyDescent="0.2">
      <c r="B150" s="128">
        <f t="shared" ca="1" si="16"/>
        <v>45282</v>
      </c>
      <c r="C150" s="118">
        <f t="shared" ca="1" si="22"/>
        <v>45282</v>
      </c>
      <c r="D150" s="22">
        <f t="shared" ca="1" si="17"/>
        <v>5</v>
      </c>
      <c r="E150" s="118">
        <f ca="1">VLOOKUP(C150,'Vakantie-Feestdagen'!B:B,1,1)</f>
        <v>45213</v>
      </c>
      <c r="F150" s="118">
        <f ca="1">INDEX('Vakantie-Feestdagen'!C:C,MATCH(E150,'Vakantie-Feestdagen'!B:B,0))</f>
        <v>45221</v>
      </c>
      <c r="G150" s="118" t="str">
        <f ca="1">INDEX('Vakantie-Feestdagen'!D:D,MATCH(F150,'Vakantie-Feestdagen'!C:C,0))</f>
        <v>Herfst</v>
      </c>
      <c r="H150" s="22">
        <f t="shared" ca="1" si="23"/>
        <v>0</v>
      </c>
      <c r="I150" s="22">
        <f ca="1">IFERROR(MIN(1, VLOOKUP(C150,'Vakantie-Feestdagen'!$U:$U,1,0)   ),0)</f>
        <v>0</v>
      </c>
      <c r="J150" s="22">
        <f ca="1">IFERROR(MIN(1, VLOOKUP(C150,Aanvraagformulier!$B$99:$B$115,1,0)   ),0)</f>
        <v>0</v>
      </c>
      <c r="K150" s="22">
        <f ca="1">IFERROR(MIN(1, VLOOKUP(C150,Aanvraagformulier!$N$99:$N$115,1,0)   ),0)</f>
        <v>0</v>
      </c>
      <c r="L150" s="22">
        <f t="shared" ca="1" si="18"/>
        <v>0</v>
      </c>
      <c r="M150" s="22">
        <f t="shared" ca="1" si="19"/>
        <v>0</v>
      </c>
      <c r="N150" s="127">
        <f t="shared" ca="1" si="20"/>
        <v>0</v>
      </c>
      <c r="O150" s="126">
        <f t="shared" ca="1" si="21"/>
        <v>0</v>
      </c>
    </row>
    <row r="151" spans="2:15" x14ac:dyDescent="0.2">
      <c r="B151" s="128">
        <f t="shared" ca="1" si="16"/>
        <v>45283</v>
      </c>
      <c r="C151" s="118">
        <f t="shared" ca="1" si="22"/>
        <v>45283</v>
      </c>
      <c r="D151" s="22">
        <f t="shared" ca="1" si="17"/>
        <v>6</v>
      </c>
      <c r="E151" s="118">
        <f ca="1">VLOOKUP(C151,'Vakantie-Feestdagen'!B:B,1,1)</f>
        <v>45283</v>
      </c>
      <c r="F151" s="118">
        <f ca="1">INDEX('Vakantie-Feestdagen'!C:C,MATCH(E151,'Vakantie-Feestdagen'!B:B,0))</f>
        <v>45298</v>
      </c>
      <c r="G151" s="118" t="str">
        <f ca="1">INDEX('Vakantie-Feestdagen'!D:D,MATCH(F151,'Vakantie-Feestdagen'!C:C,0))</f>
        <v>Kerst</v>
      </c>
      <c r="H151" s="22">
        <f t="shared" ca="1" si="23"/>
        <v>1</v>
      </c>
      <c r="I151" s="22">
        <f ca="1">IFERROR(MIN(1, VLOOKUP(C151,'Vakantie-Feestdagen'!$U:$U,1,0)   ),0)</f>
        <v>0</v>
      </c>
      <c r="J151" s="22">
        <f ca="1">IFERROR(MIN(1, VLOOKUP(C151,Aanvraagformulier!$B$99:$B$115,1,0)   ),0)</f>
        <v>0</v>
      </c>
      <c r="K151" s="22">
        <f ca="1">IFERROR(MIN(1, VLOOKUP(C151,Aanvraagformulier!$N$99:$N$115,1,0)   ),0)</f>
        <v>0</v>
      </c>
      <c r="L151" s="22">
        <f t="shared" ca="1" si="18"/>
        <v>0</v>
      </c>
      <c r="M151" s="22">
        <f t="shared" ca="1" si="19"/>
        <v>0</v>
      </c>
      <c r="N151" s="127">
        <f t="shared" ca="1" si="20"/>
        <v>0</v>
      </c>
      <c r="O151" s="126">
        <f t="shared" ca="1" si="21"/>
        <v>0</v>
      </c>
    </row>
    <row r="152" spans="2:15" x14ac:dyDescent="0.2">
      <c r="B152" s="128">
        <f t="shared" ca="1" si="16"/>
        <v>45284</v>
      </c>
      <c r="C152" s="118">
        <f t="shared" ca="1" si="22"/>
        <v>45284</v>
      </c>
      <c r="D152" s="22">
        <f t="shared" ca="1" si="17"/>
        <v>7</v>
      </c>
      <c r="E152" s="118">
        <f ca="1">VLOOKUP(C152,'Vakantie-Feestdagen'!B:B,1,1)</f>
        <v>45283</v>
      </c>
      <c r="F152" s="118">
        <f ca="1">INDEX('Vakantie-Feestdagen'!C:C,MATCH(E152,'Vakantie-Feestdagen'!B:B,0))</f>
        <v>45298</v>
      </c>
      <c r="G152" s="118" t="str">
        <f ca="1">INDEX('Vakantie-Feestdagen'!D:D,MATCH(F152,'Vakantie-Feestdagen'!C:C,0))</f>
        <v>Kerst</v>
      </c>
      <c r="H152" s="22">
        <f t="shared" ca="1" si="23"/>
        <v>1</v>
      </c>
      <c r="I152" s="22">
        <f ca="1">IFERROR(MIN(1, VLOOKUP(C152,'Vakantie-Feestdagen'!$U:$U,1,0)   ),0)</f>
        <v>0</v>
      </c>
      <c r="J152" s="22">
        <f ca="1">IFERROR(MIN(1, VLOOKUP(C152,Aanvraagformulier!$B$99:$B$115,1,0)   ),0)</f>
        <v>0</v>
      </c>
      <c r="K152" s="22">
        <f ca="1">IFERROR(MIN(1, VLOOKUP(C152,Aanvraagformulier!$N$99:$N$115,1,0)   ),0)</f>
        <v>0</v>
      </c>
      <c r="L152" s="22">
        <f t="shared" ca="1" si="18"/>
        <v>0</v>
      </c>
      <c r="M152" s="22">
        <f t="shared" ca="1" si="19"/>
        <v>0</v>
      </c>
      <c r="N152" s="127">
        <f t="shared" ca="1" si="20"/>
        <v>0</v>
      </c>
      <c r="O152" s="126">
        <f t="shared" ca="1" si="21"/>
        <v>0</v>
      </c>
    </row>
    <row r="153" spans="2:15" x14ac:dyDescent="0.2">
      <c r="B153" s="128">
        <f t="shared" ca="1" si="16"/>
        <v>45285</v>
      </c>
      <c r="C153" s="118">
        <f t="shared" ca="1" si="22"/>
        <v>45285</v>
      </c>
      <c r="D153" s="22">
        <f t="shared" ca="1" si="17"/>
        <v>1</v>
      </c>
      <c r="E153" s="118">
        <f ca="1">VLOOKUP(C153,'Vakantie-Feestdagen'!B:B,1,1)</f>
        <v>45283</v>
      </c>
      <c r="F153" s="118">
        <f ca="1">INDEX('Vakantie-Feestdagen'!C:C,MATCH(E153,'Vakantie-Feestdagen'!B:B,0))</f>
        <v>45298</v>
      </c>
      <c r="G153" s="118" t="str">
        <f ca="1">INDEX('Vakantie-Feestdagen'!D:D,MATCH(F153,'Vakantie-Feestdagen'!C:C,0))</f>
        <v>Kerst</v>
      </c>
      <c r="H153" s="22">
        <f t="shared" ca="1" si="23"/>
        <v>1</v>
      </c>
      <c r="I153" s="22">
        <f ca="1">IFERROR(MIN(1, VLOOKUP(C153,'Vakantie-Feestdagen'!$U:$U,1,0)   ),0)</f>
        <v>1</v>
      </c>
      <c r="J153" s="22">
        <f ca="1">IFERROR(MIN(1, VLOOKUP(C153,Aanvraagformulier!$B$99:$B$115,1,0)   ),0)</f>
        <v>0</v>
      </c>
      <c r="K153" s="22">
        <f ca="1">IFERROR(MIN(1, VLOOKUP(C153,Aanvraagformulier!$N$99:$N$115,1,0)   ),0)</f>
        <v>0</v>
      </c>
      <c r="L153" s="22">
        <f t="shared" ca="1" si="18"/>
        <v>0</v>
      </c>
      <c r="M153" s="22">
        <f t="shared" ca="1" si="19"/>
        <v>0</v>
      </c>
      <c r="N153" s="127">
        <f t="shared" ca="1" si="20"/>
        <v>0</v>
      </c>
      <c r="O153" s="126">
        <f t="shared" ca="1" si="21"/>
        <v>0</v>
      </c>
    </row>
    <row r="154" spans="2:15" x14ac:dyDescent="0.2">
      <c r="B154" s="128">
        <f t="shared" ca="1" si="16"/>
        <v>45286</v>
      </c>
      <c r="C154" s="118">
        <f t="shared" ca="1" si="22"/>
        <v>45286</v>
      </c>
      <c r="D154" s="22">
        <f t="shared" ca="1" si="17"/>
        <v>2</v>
      </c>
      <c r="E154" s="118">
        <f ca="1">VLOOKUP(C154,'Vakantie-Feestdagen'!B:B,1,1)</f>
        <v>45283</v>
      </c>
      <c r="F154" s="118">
        <f ca="1">INDEX('Vakantie-Feestdagen'!C:C,MATCH(E154,'Vakantie-Feestdagen'!B:B,0))</f>
        <v>45298</v>
      </c>
      <c r="G154" s="118" t="str">
        <f ca="1">INDEX('Vakantie-Feestdagen'!D:D,MATCH(F154,'Vakantie-Feestdagen'!C:C,0))</f>
        <v>Kerst</v>
      </c>
      <c r="H154" s="22">
        <f t="shared" ca="1" si="23"/>
        <v>1</v>
      </c>
      <c r="I154" s="22">
        <f ca="1">IFERROR(MIN(1, VLOOKUP(C154,'Vakantie-Feestdagen'!$U:$U,1,0)   ),0)</f>
        <v>1</v>
      </c>
      <c r="J154" s="22">
        <f ca="1">IFERROR(MIN(1, VLOOKUP(C154,Aanvraagformulier!$B$99:$B$115,1,0)   ),0)</f>
        <v>0</v>
      </c>
      <c r="K154" s="22">
        <f ca="1">IFERROR(MIN(1, VLOOKUP(C154,Aanvraagformulier!$N$99:$N$115,1,0)   ),0)</f>
        <v>0</v>
      </c>
      <c r="L154" s="22">
        <f t="shared" ca="1" si="18"/>
        <v>0</v>
      </c>
      <c r="M154" s="22">
        <f t="shared" ca="1" si="19"/>
        <v>0</v>
      </c>
      <c r="N154" s="127">
        <f t="shared" ca="1" si="20"/>
        <v>0</v>
      </c>
      <c r="O154" s="126">
        <f t="shared" ca="1" si="21"/>
        <v>0</v>
      </c>
    </row>
    <row r="155" spans="2:15" x14ac:dyDescent="0.2">
      <c r="B155" s="128">
        <f t="shared" ca="1" si="16"/>
        <v>45287</v>
      </c>
      <c r="C155" s="118">
        <f t="shared" ca="1" si="22"/>
        <v>45287</v>
      </c>
      <c r="D155" s="22">
        <f t="shared" ca="1" si="17"/>
        <v>3</v>
      </c>
      <c r="E155" s="118">
        <f ca="1">VLOOKUP(C155,'Vakantie-Feestdagen'!B:B,1,1)</f>
        <v>45283</v>
      </c>
      <c r="F155" s="118">
        <f ca="1">INDEX('Vakantie-Feestdagen'!C:C,MATCH(E155,'Vakantie-Feestdagen'!B:B,0))</f>
        <v>45298</v>
      </c>
      <c r="G155" s="118" t="str">
        <f ca="1">INDEX('Vakantie-Feestdagen'!D:D,MATCH(F155,'Vakantie-Feestdagen'!C:C,0))</f>
        <v>Kerst</v>
      </c>
      <c r="H155" s="22">
        <f t="shared" ca="1" si="23"/>
        <v>1</v>
      </c>
      <c r="I155" s="22">
        <f ca="1">IFERROR(MIN(1, VLOOKUP(C155,'Vakantie-Feestdagen'!$U:$U,1,0)   ),0)</f>
        <v>0</v>
      </c>
      <c r="J155" s="22">
        <f ca="1">IFERROR(MIN(1, VLOOKUP(C155,Aanvraagformulier!$B$99:$B$115,1,0)   ),0)</f>
        <v>0</v>
      </c>
      <c r="K155" s="22">
        <f ca="1">IFERROR(MIN(1, VLOOKUP(C155,Aanvraagformulier!$N$99:$N$115,1,0)   ),0)</f>
        <v>0</v>
      </c>
      <c r="L155" s="22">
        <f t="shared" ca="1" si="18"/>
        <v>0</v>
      </c>
      <c r="M155" s="22">
        <f t="shared" ca="1" si="19"/>
        <v>0</v>
      </c>
      <c r="N155" s="127">
        <f t="shared" ca="1" si="20"/>
        <v>0</v>
      </c>
      <c r="O155" s="126">
        <f t="shared" ca="1" si="21"/>
        <v>0</v>
      </c>
    </row>
    <row r="156" spans="2:15" x14ac:dyDescent="0.2">
      <c r="B156" s="128">
        <f t="shared" ca="1" si="16"/>
        <v>45288</v>
      </c>
      <c r="C156" s="118">
        <f t="shared" ca="1" si="22"/>
        <v>45288</v>
      </c>
      <c r="D156" s="22">
        <f t="shared" ca="1" si="17"/>
        <v>4</v>
      </c>
      <c r="E156" s="118">
        <f ca="1">VLOOKUP(C156,'Vakantie-Feestdagen'!B:B,1,1)</f>
        <v>45283</v>
      </c>
      <c r="F156" s="118">
        <f ca="1">INDEX('Vakantie-Feestdagen'!C:C,MATCH(E156,'Vakantie-Feestdagen'!B:B,0))</f>
        <v>45298</v>
      </c>
      <c r="G156" s="118" t="str">
        <f ca="1">INDEX('Vakantie-Feestdagen'!D:D,MATCH(F156,'Vakantie-Feestdagen'!C:C,0))</f>
        <v>Kerst</v>
      </c>
      <c r="H156" s="22">
        <f t="shared" ca="1" si="23"/>
        <v>1</v>
      </c>
      <c r="I156" s="22">
        <f ca="1">IFERROR(MIN(1, VLOOKUP(C156,'Vakantie-Feestdagen'!$U:$U,1,0)   ),0)</f>
        <v>0</v>
      </c>
      <c r="J156" s="22">
        <f ca="1">IFERROR(MIN(1, VLOOKUP(C156,Aanvraagformulier!$B$99:$B$115,1,0)   ),0)</f>
        <v>0</v>
      </c>
      <c r="K156" s="22">
        <f ca="1">IFERROR(MIN(1, VLOOKUP(C156,Aanvraagformulier!$N$99:$N$115,1,0)   ),0)</f>
        <v>0</v>
      </c>
      <c r="L156" s="22">
        <f t="shared" ca="1" si="18"/>
        <v>0</v>
      </c>
      <c r="M156" s="22">
        <f t="shared" ca="1" si="19"/>
        <v>0</v>
      </c>
      <c r="N156" s="127">
        <f t="shared" ca="1" si="20"/>
        <v>0</v>
      </c>
      <c r="O156" s="126">
        <f t="shared" ca="1" si="21"/>
        <v>0</v>
      </c>
    </row>
    <row r="157" spans="2:15" x14ac:dyDescent="0.2">
      <c r="B157" s="128">
        <f t="shared" ca="1" si="16"/>
        <v>45289</v>
      </c>
      <c r="C157" s="118">
        <f t="shared" ca="1" si="22"/>
        <v>45289</v>
      </c>
      <c r="D157" s="22">
        <f t="shared" ca="1" si="17"/>
        <v>5</v>
      </c>
      <c r="E157" s="118">
        <f ca="1">VLOOKUP(C157,'Vakantie-Feestdagen'!B:B,1,1)</f>
        <v>45283</v>
      </c>
      <c r="F157" s="118">
        <f ca="1">INDEX('Vakantie-Feestdagen'!C:C,MATCH(E157,'Vakantie-Feestdagen'!B:B,0))</f>
        <v>45298</v>
      </c>
      <c r="G157" s="118" t="str">
        <f ca="1">INDEX('Vakantie-Feestdagen'!D:D,MATCH(F157,'Vakantie-Feestdagen'!C:C,0))</f>
        <v>Kerst</v>
      </c>
      <c r="H157" s="22">
        <f t="shared" ca="1" si="23"/>
        <v>1</v>
      </c>
      <c r="I157" s="22">
        <f ca="1">IFERROR(MIN(1, VLOOKUP(C157,'Vakantie-Feestdagen'!$U:$U,1,0)   ),0)</f>
        <v>0</v>
      </c>
      <c r="J157" s="22">
        <f ca="1">IFERROR(MIN(1, VLOOKUP(C157,Aanvraagformulier!$B$99:$B$115,1,0)   ),0)</f>
        <v>0</v>
      </c>
      <c r="K157" s="22">
        <f ca="1">IFERROR(MIN(1, VLOOKUP(C157,Aanvraagformulier!$N$99:$N$115,1,0)   ),0)</f>
        <v>0</v>
      </c>
      <c r="L157" s="22">
        <f t="shared" ca="1" si="18"/>
        <v>0</v>
      </c>
      <c r="M157" s="22">
        <f t="shared" ca="1" si="19"/>
        <v>0</v>
      </c>
      <c r="N157" s="127">
        <f t="shared" ca="1" si="20"/>
        <v>0</v>
      </c>
      <c r="O157" s="126">
        <f t="shared" ca="1" si="21"/>
        <v>0</v>
      </c>
    </row>
    <row r="158" spans="2:15" x14ac:dyDescent="0.2">
      <c r="B158" s="128">
        <f t="shared" ca="1" si="16"/>
        <v>45290</v>
      </c>
      <c r="C158" s="118">
        <f t="shared" ca="1" si="22"/>
        <v>45290</v>
      </c>
      <c r="D158" s="22">
        <f t="shared" ca="1" si="17"/>
        <v>6</v>
      </c>
      <c r="E158" s="118">
        <f ca="1">VLOOKUP(C158,'Vakantie-Feestdagen'!B:B,1,1)</f>
        <v>45283</v>
      </c>
      <c r="F158" s="118">
        <f ca="1">INDEX('Vakantie-Feestdagen'!C:C,MATCH(E158,'Vakantie-Feestdagen'!B:B,0))</f>
        <v>45298</v>
      </c>
      <c r="G158" s="118" t="str">
        <f ca="1">INDEX('Vakantie-Feestdagen'!D:D,MATCH(F158,'Vakantie-Feestdagen'!C:C,0))</f>
        <v>Kerst</v>
      </c>
      <c r="H158" s="22">
        <f t="shared" ca="1" si="23"/>
        <v>1</v>
      </c>
      <c r="I158" s="22">
        <f ca="1">IFERROR(MIN(1, VLOOKUP(C158,'Vakantie-Feestdagen'!$U:$U,1,0)   ),0)</f>
        <v>0</v>
      </c>
      <c r="J158" s="22">
        <f ca="1">IFERROR(MIN(1, VLOOKUP(C158,Aanvraagformulier!$B$99:$B$115,1,0)   ),0)</f>
        <v>0</v>
      </c>
      <c r="K158" s="22">
        <f ca="1">IFERROR(MIN(1, VLOOKUP(C158,Aanvraagformulier!$N$99:$N$115,1,0)   ),0)</f>
        <v>0</v>
      </c>
      <c r="L158" s="22">
        <f t="shared" ca="1" si="18"/>
        <v>0</v>
      </c>
      <c r="M158" s="22">
        <f t="shared" ca="1" si="19"/>
        <v>0</v>
      </c>
      <c r="N158" s="127">
        <f t="shared" ca="1" si="20"/>
        <v>0</v>
      </c>
      <c r="O158" s="126">
        <f t="shared" ca="1" si="21"/>
        <v>0</v>
      </c>
    </row>
    <row r="159" spans="2:15" x14ac:dyDescent="0.2">
      <c r="B159" s="128">
        <f t="shared" ca="1" si="16"/>
        <v>45291</v>
      </c>
      <c r="C159" s="118">
        <f t="shared" ca="1" si="22"/>
        <v>45291</v>
      </c>
      <c r="D159" s="22">
        <f t="shared" ca="1" si="17"/>
        <v>7</v>
      </c>
      <c r="E159" s="118">
        <f ca="1">VLOOKUP(C159,'Vakantie-Feestdagen'!B:B,1,1)</f>
        <v>45283</v>
      </c>
      <c r="F159" s="118">
        <f ca="1">INDEX('Vakantie-Feestdagen'!C:C,MATCH(E159,'Vakantie-Feestdagen'!B:B,0))</f>
        <v>45298</v>
      </c>
      <c r="G159" s="118" t="str">
        <f ca="1">INDEX('Vakantie-Feestdagen'!D:D,MATCH(F159,'Vakantie-Feestdagen'!C:C,0))</f>
        <v>Kerst</v>
      </c>
      <c r="H159" s="22">
        <f t="shared" ca="1" si="23"/>
        <v>1</v>
      </c>
      <c r="I159" s="22">
        <f ca="1">IFERROR(MIN(1, VLOOKUP(C159,'Vakantie-Feestdagen'!$U:$U,1,0)   ),0)</f>
        <v>0</v>
      </c>
      <c r="J159" s="22">
        <f ca="1">IFERROR(MIN(1, VLOOKUP(C159,Aanvraagformulier!$B$99:$B$115,1,0)   ),0)</f>
        <v>0</v>
      </c>
      <c r="K159" s="22">
        <f ca="1">IFERROR(MIN(1, VLOOKUP(C159,Aanvraagformulier!$N$99:$N$115,1,0)   ),0)</f>
        <v>0</v>
      </c>
      <c r="L159" s="22">
        <f t="shared" ca="1" si="18"/>
        <v>0</v>
      </c>
      <c r="M159" s="22">
        <f t="shared" ca="1" si="19"/>
        <v>0</v>
      </c>
      <c r="N159" s="127">
        <f t="shared" ca="1" si="20"/>
        <v>0</v>
      </c>
      <c r="O159" s="126">
        <f t="shared" ca="1" si="21"/>
        <v>0</v>
      </c>
    </row>
    <row r="160" spans="2:15" x14ac:dyDescent="0.2">
      <c r="B160" s="128">
        <f t="shared" ca="1" si="16"/>
        <v>45292</v>
      </c>
      <c r="C160" s="118">
        <f t="shared" ca="1" si="22"/>
        <v>45292</v>
      </c>
      <c r="D160" s="22">
        <f t="shared" ca="1" si="17"/>
        <v>1</v>
      </c>
      <c r="E160" s="118">
        <f ca="1">VLOOKUP(C160,'Vakantie-Feestdagen'!B:B,1,1)</f>
        <v>45283</v>
      </c>
      <c r="F160" s="118">
        <f ca="1">INDEX('Vakantie-Feestdagen'!C:C,MATCH(E160,'Vakantie-Feestdagen'!B:B,0))</f>
        <v>45298</v>
      </c>
      <c r="G160" s="118" t="str">
        <f ca="1">INDEX('Vakantie-Feestdagen'!D:D,MATCH(F160,'Vakantie-Feestdagen'!C:C,0))</f>
        <v>Kerst</v>
      </c>
      <c r="H160" s="22">
        <f t="shared" ca="1" si="23"/>
        <v>1</v>
      </c>
      <c r="I160" s="22">
        <f ca="1">IFERROR(MIN(1, VLOOKUP(C160,'Vakantie-Feestdagen'!$U:$U,1,0)   ),0)</f>
        <v>1</v>
      </c>
      <c r="J160" s="22">
        <f ca="1">IFERROR(MIN(1, VLOOKUP(C160,Aanvraagformulier!$B$99:$B$115,1,0)   ),0)</f>
        <v>0</v>
      </c>
      <c r="K160" s="22">
        <f ca="1">IFERROR(MIN(1, VLOOKUP(C160,Aanvraagformulier!$N$99:$N$115,1,0)   ),0)</f>
        <v>0</v>
      </c>
      <c r="L160" s="22">
        <f t="shared" ca="1" si="18"/>
        <v>0</v>
      </c>
      <c r="M160" s="22">
        <f t="shared" ca="1" si="19"/>
        <v>0</v>
      </c>
      <c r="N160" s="127">
        <f t="shared" ca="1" si="20"/>
        <v>0</v>
      </c>
      <c r="O160" s="126">
        <f t="shared" ca="1" si="21"/>
        <v>0</v>
      </c>
    </row>
    <row r="161" spans="2:15" x14ac:dyDescent="0.2">
      <c r="B161" s="128">
        <f t="shared" ca="1" si="16"/>
        <v>45293</v>
      </c>
      <c r="C161" s="118">
        <f t="shared" ca="1" si="22"/>
        <v>45293</v>
      </c>
      <c r="D161" s="22">
        <f t="shared" ca="1" si="17"/>
        <v>2</v>
      </c>
      <c r="E161" s="118">
        <f ca="1">VLOOKUP(C161,'Vakantie-Feestdagen'!B:B,1,1)</f>
        <v>45283</v>
      </c>
      <c r="F161" s="118">
        <f ca="1">INDEX('Vakantie-Feestdagen'!C:C,MATCH(E161,'Vakantie-Feestdagen'!B:B,0))</f>
        <v>45298</v>
      </c>
      <c r="G161" s="118" t="str">
        <f ca="1">INDEX('Vakantie-Feestdagen'!D:D,MATCH(F161,'Vakantie-Feestdagen'!C:C,0))</f>
        <v>Kerst</v>
      </c>
      <c r="H161" s="22">
        <f t="shared" ca="1" si="23"/>
        <v>1</v>
      </c>
      <c r="I161" s="22">
        <f ca="1">IFERROR(MIN(1, VLOOKUP(C161,'Vakantie-Feestdagen'!$U:$U,1,0)   ),0)</f>
        <v>0</v>
      </c>
      <c r="J161" s="22">
        <f ca="1">IFERROR(MIN(1, VLOOKUP(C161,Aanvraagformulier!$B$99:$B$115,1,0)   ),0)</f>
        <v>0</v>
      </c>
      <c r="K161" s="22">
        <f ca="1">IFERROR(MIN(1, VLOOKUP(C161,Aanvraagformulier!$N$99:$N$115,1,0)   ),0)</f>
        <v>0</v>
      </c>
      <c r="L161" s="22">
        <f t="shared" ca="1" si="18"/>
        <v>0</v>
      </c>
      <c r="M161" s="22">
        <f t="shared" ca="1" si="19"/>
        <v>0</v>
      </c>
      <c r="N161" s="127">
        <f t="shared" ca="1" si="20"/>
        <v>0</v>
      </c>
      <c r="O161" s="126">
        <f t="shared" ca="1" si="21"/>
        <v>0</v>
      </c>
    </row>
    <row r="162" spans="2:15" x14ac:dyDescent="0.2">
      <c r="B162" s="128">
        <f t="shared" ca="1" si="16"/>
        <v>45294</v>
      </c>
      <c r="C162" s="118">
        <f t="shared" ca="1" si="22"/>
        <v>45294</v>
      </c>
      <c r="D162" s="22">
        <f t="shared" ca="1" si="17"/>
        <v>3</v>
      </c>
      <c r="E162" s="118">
        <f ca="1">VLOOKUP(C162,'Vakantie-Feestdagen'!B:B,1,1)</f>
        <v>45283</v>
      </c>
      <c r="F162" s="118">
        <f ca="1">INDEX('Vakantie-Feestdagen'!C:C,MATCH(E162,'Vakantie-Feestdagen'!B:B,0))</f>
        <v>45298</v>
      </c>
      <c r="G162" s="118" t="str">
        <f ca="1">INDEX('Vakantie-Feestdagen'!D:D,MATCH(F162,'Vakantie-Feestdagen'!C:C,0))</f>
        <v>Kerst</v>
      </c>
      <c r="H162" s="22">
        <f t="shared" ca="1" si="23"/>
        <v>1</v>
      </c>
      <c r="I162" s="22">
        <f ca="1">IFERROR(MIN(1, VLOOKUP(C162,'Vakantie-Feestdagen'!$U:$U,1,0)   ),0)</f>
        <v>0</v>
      </c>
      <c r="J162" s="22">
        <f ca="1">IFERROR(MIN(1, VLOOKUP(C162,Aanvraagformulier!$B$99:$B$115,1,0)   ),0)</f>
        <v>0</v>
      </c>
      <c r="K162" s="22">
        <f ca="1">IFERROR(MIN(1, VLOOKUP(C162,Aanvraagformulier!$N$99:$N$115,1,0)   ),0)</f>
        <v>0</v>
      </c>
      <c r="L162" s="22">
        <f t="shared" ca="1" si="18"/>
        <v>0</v>
      </c>
      <c r="M162" s="22">
        <f t="shared" ca="1" si="19"/>
        <v>0</v>
      </c>
      <c r="N162" s="127">
        <f t="shared" ca="1" si="20"/>
        <v>0</v>
      </c>
      <c r="O162" s="126">
        <f t="shared" ca="1" si="21"/>
        <v>0</v>
      </c>
    </row>
    <row r="163" spans="2:15" x14ac:dyDescent="0.2">
      <c r="B163" s="128">
        <f t="shared" ca="1" si="16"/>
        <v>45295</v>
      </c>
      <c r="C163" s="118">
        <f t="shared" ca="1" si="22"/>
        <v>45295</v>
      </c>
      <c r="D163" s="22">
        <f t="shared" ca="1" si="17"/>
        <v>4</v>
      </c>
      <c r="E163" s="118">
        <f ca="1">VLOOKUP(C163,'Vakantie-Feestdagen'!B:B,1,1)</f>
        <v>45283</v>
      </c>
      <c r="F163" s="118">
        <f ca="1">INDEX('Vakantie-Feestdagen'!C:C,MATCH(E163,'Vakantie-Feestdagen'!B:B,0))</f>
        <v>45298</v>
      </c>
      <c r="G163" s="118" t="str">
        <f ca="1">INDEX('Vakantie-Feestdagen'!D:D,MATCH(F163,'Vakantie-Feestdagen'!C:C,0))</f>
        <v>Kerst</v>
      </c>
      <c r="H163" s="22">
        <f t="shared" ca="1" si="23"/>
        <v>1</v>
      </c>
      <c r="I163" s="22">
        <f ca="1">IFERROR(MIN(1, VLOOKUP(C163,'Vakantie-Feestdagen'!$U:$U,1,0)   ),0)</f>
        <v>0</v>
      </c>
      <c r="J163" s="22">
        <f ca="1">IFERROR(MIN(1, VLOOKUP(C163,Aanvraagformulier!$B$99:$B$115,1,0)   ),0)</f>
        <v>0</v>
      </c>
      <c r="K163" s="22">
        <f ca="1">IFERROR(MIN(1, VLOOKUP(C163,Aanvraagformulier!$N$99:$N$115,1,0)   ),0)</f>
        <v>0</v>
      </c>
      <c r="L163" s="22">
        <f t="shared" ca="1" si="18"/>
        <v>0</v>
      </c>
      <c r="M163" s="22">
        <f t="shared" ca="1" si="19"/>
        <v>0</v>
      </c>
      <c r="N163" s="127">
        <f t="shared" ca="1" si="20"/>
        <v>0</v>
      </c>
      <c r="O163" s="126">
        <f t="shared" ca="1" si="21"/>
        <v>0</v>
      </c>
    </row>
    <row r="164" spans="2:15" x14ac:dyDescent="0.2">
      <c r="B164" s="128">
        <f t="shared" ca="1" si="16"/>
        <v>45296</v>
      </c>
      <c r="C164" s="118">
        <f t="shared" ca="1" si="22"/>
        <v>45296</v>
      </c>
      <c r="D164" s="22">
        <f t="shared" ca="1" si="17"/>
        <v>5</v>
      </c>
      <c r="E164" s="118">
        <f ca="1">VLOOKUP(C164,'Vakantie-Feestdagen'!B:B,1,1)</f>
        <v>45283</v>
      </c>
      <c r="F164" s="118">
        <f ca="1">INDEX('Vakantie-Feestdagen'!C:C,MATCH(E164,'Vakantie-Feestdagen'!B:B,0))</f>
        <v>45298</v>
      </c>
      <c r="G164" s="118" t="str">
        <f ca="1">INDEX('Vakantie-Feestdagen'!D:D,MATCH(F164,'Vakantie-Feestdagen'!C:C,0))</f>
        <v>Kerst</v>
      </c>
      <c r="H164" s="22">
        <f t="shared" ca="1" si="23"/>
        <v>1</v>
      </c>
      <c r="I164" s="22">
        <f ca="1">IFERROR(MIN(1, VLOOKUP(C164,'Vakantie-Feestdagen'!$U:$U,1,0)   ),0)</f>
        <v>0</v>
      </c>
      <c r="J164" s="22">
        <f ca="1">IFERROR(MIN(1, VLOOKUP(C164,Aanvraagformulier!$B$99:$B$115,1,0)   ),0)</f>
        <v>0</v>
      </c>
      <c r="K164" s="22">
        <f ca="1">IFERROR(MIN(1, VLOOKUP(C164,Aanvraagformulier!$N$99:$N$115,1,0)   ),0)</f>
        <v>0</v>
      </c>
      <c r="L164" s="22">
        <f t="shared" ca="1" si="18"/>
        <v>0</v>
      </c>
      <c r="M164" s="22">
        <f t="shared" ca="1" si="19"/>
        <v>0</v>
      </c>
      <c r="N164" s="127">
        <f t="shared" ca="1" si="20"/>
        <v>0</v>
      </c>
      <c r="O164" s="126">
        <f t="shared" ca="1" si="21"/>
        <v>0</v>
      </c>
    </row>
    <row r="165" spans="2:15" x14ac:dyDescent="0.2">
      <c r="B165" s="128">
        <f t="shared" ca="1" si="16"/>
        <v>45297</v>
      </c>
      <c r="C165" s="118">
        <f t="shared" ca="1" si="22"/>
        <v>45297</v>
      </c>
      <c r="D165" s="22">
        <f t="shared" ca="1" si="17"/>
        <v>6</v>
      </c>
      <c r="E165" s="118">
        <f ca="1">VLOOKUP(C165,'Vakantie-Feestdagen'!B:B,1,1)</f>
        <v>45283</v>
      </c>
      <c r="F165" s="118">
        <f ca="1">INDEX('Vakantie-Feestdagen'!C:C,MATCH(E165,'Vakantie-Feestdagen'!B:B,0))</f>
        <v>45298</v>
      </c>
      <c r="G165" s="118" t="str">
        <f ca="1">INDEX('Vakantie-Feestdagen'!D:D,MATCH(F165,'Vakantie-Feestdagen'!C:C,0))</f>
        <v>Kerst</v>
      </c>
      <c r="H165" s="22">
        <f t="shared" ca="1" si="23"/>
        <v>1</v>
      </c>
      <c r="I165" s="22">
        <f ca="1">IFERROR(MIN(1, VLOOKUP(C165,'Vakantie-Feestdagen'!$U:$U,1,0)   ),0)</f>
        <v>0</v>
      </c>
      <c r="J165" s="22">
        <f ca="1">IFERROR(MIN(1, VLOOKUP(C165,Aanvraagformulier!$B$99:$B$115,1,0)   ),0)</f>
        <v>0</v>
      </c>
      <c r="K165" s="22">
        <f ca="1">IFERROR(MIN(1, VLOOKUP(C165,Aanvraagformulier!$N$99:$N$115,1,0)   ),0)</f>
        <v>0</v>
      </c>
      <c r="L165" s="22">
        <f t="shared" ca="1" si="18"/>
        <v>0</v>
      </c>
      <c r="M165" s="22">
        <f t="shared" ca="1" si="19"/>
        <v>0</v>
      </c>
      <c r="N165" s="127">
        <f t="shared" ca="1" si="20"/>
        <v>0</v>
      </c>
      <c r="O165" s="126">
        <f t="shared" ca="1" si="21"/>
        <v>0</v>
      </c>
    </row>
    <row r="166" spans="2:15" x14ac:dyDescent="0.2">
      <c r="B166" s="128">
        <f t="shared" ca="1" si="16"/>
        <v>45298</v>
      </c>
      <c r="C166" s="118">
        <f t="shared" ca="1" si="22"/>
        <v>45298</v>
      </c>
      <c r="D166" s="22">
        <f t="shared" ca="1" si="17"/>
        <v>7</v>
      </c>
      <c r="E166" s="118">
        <f ca="1">VLOOKUP(C166,'Vakantie-Feestdagen'!B:B,1,1)</f>
        <v>45283</v>
      </c>
      <c r="F166" s="118">
        <f ca="1">INDEX('Vakantie-Feestdagen'!C:C,MATCH(E166,'Vakantie-Feestdagen'!B:B,0))</f>
        <v>45298</v>
      </c>
      <c r="G166" s="118" t="str">
        <f ca="1">INDEX('Vakantie-Feestdagen'!D:D,MATCH(F166,'Vakantie-Feestdagen'!C:C,0))</f>
        <v>Kerst</v>
      </c>
      <c r="H166" s="22">
        <f t="shared" ca="1" si="23"/>
        <v>1</v>
      </c>
      <c r="I166" s="22">
        <f ca="1">IFERROR(MIN(1, VLOOKUP(C166,'Vakantie-Feestdagen'!$U:$U,1,0)   ),0)</f>
        <v>0</v>
      </c>
      <c r="J166" s="22">
        <f ca="1">IFERROR(MIN(1, VLOOKUP(C166,Aanvraagformulier!$B$99:$B$115,1,0)   ),0)</f>
        <v>0</v>
      </c>
      <c r="K166" s="22">
        <f ca="1">IFERROR(MIN(1, VLOOKUP(C166,Aanvraagformulier!$N$99:$N$115,1,0)   ),0)</f>
        <v>0</v>
      </c>
      <c r="L166" s="22">
        <f t="shared" ca="1" si="18"/>
        <v>0</v>
      </c>
      <c r="M166" s="22">
        <f t="shared" ca="1" si="19"/>
        <v>0</v>
      </c>
      <c r="N166" s="127">
        <f t="shared" ca="1" si="20"/>
        <v>0</v>
      </c>
      <c r="O166" s="126">
        <f t="shared" ca="1" si="21"/>
        <v>0</v>
      </c>
    </row>
    <row r="167" spans="2:15" x14ac:dyDescent="0.2">
      <c r="B167" s="128">
        <f t="shared" ca="1" si="16"/>
        <v>45299</v>
      </c>
      <c r="C167" s="118">
        <f t="shared" ca="1" si="22"/>
        <v>45299</v>
      </c>
      <c r="D167" s="22">
        <f t="shared" ca="1" si="17"/>
        <v>1</v>
      </c>
      <c r="E167" s="118">
        <f ca="1">VLOOKUP(C167,'Vakantie-Feestdagen'!B:B,1,1)</f>
        <v>45283</v>
      </c>
      <c r="F167" s="118">
        <f ca="1">INDEX('Vakantie-Feestdagen'!C:C,MATCH(E167,'Vakantie-Feestdagen'!B:B,0))</f>
        <v>45298</v>
      </c>
      <c r="G167" s="118" t="str">
        <f ca="1">INDEX('Vakantie-Feestdagen'!D:D,MATCH(F167,'Vakantie-Feestdagen'!C:C,0))</f>
        <v>Kerst</v>
      </c>
      <c r="H167" s="22">
        <f t="shared" ca="1" si="23"/>
        <v>0</v>
      </c>
      <c r="I167" s="22">
        <f ca="1">IFERROR(MIN(1, VLOOKUP(C167,'Vakantie-Feestdagen'!$U:$U,1,0)   ),0)</f>
        <v>0</v>
      </c>
      <c r="J167" s="22">
        <f ca="1">IFERROR(MIN(1, VLOOKUP(C167,Aanvraagformulier!$B$99:$B$115,1,0)   ),0)</f>
        <v>0</v>
      </c>
      <c r="K167" s="22">
        <f ca="1">IFERROR(MIN(1, VLOOKUP(C167,Aanvraagformulier!$N$99:$N$115,1,0)   ),0)</f>
        <v>0</v>
      </c>
      <c r="L167" s="22">
        <f t="shared" ca="1" si="18"/>
        <v>0</v>
      </c>
      <c r="M167" s="22">
        <f t="shared" ca="1" si="19"/>
        <v>0</v>
      </c>
      <c r="N167" s="127">
        <f t="shared" ca="1" si="20"/>
        <v>0</v>
      </c>
      <c r="O167" s="126">
        <f t="shared" ca="1" si="21"/>
        <v>0</v>
      </c>
    </row>
    <row r="168" spans="2:15" x14ac:dyDescent="0.2">
      <c r="B168" s="128">
        <f t="shared" ca="1" si="16"/>
        <v>45300</v>
      </c>
      <c r="C168" s="118">
        <f t="shared" ca="1" si="22"/>
        <v>45300</v>
      </c>
      <c r="D168" s="22">
        <f t="shared" ca="1" si="17"/>
        <v>2</v>
      </c>
      <c r="E168" s="118">
        <f ca="1">VLOOKUP(C168,'Vakantie-Feestdagen'!B:B,1,1)</f>
        <v>45283</v>
      </c>
      <c r="F168" s="118">
        <f ca="1">INDEX('Vakantie-Feestdagen'!C:C,MATCH(E168,'Vakantie-Feestdagen'!B:B,0))</f>
        <v>45298</v>
      </c>
      <c r="G168" s="118" t="str">
        <f ca="1">INDEX('Vakantie-Feestdagen'!D:D,MATCH(F168,'Vakantie-Feestdagen'!C:C,0))</f>
        <v>Kerst</v>
      </c>
      <c r="H168" s="22">
        <f t="shared" ca="1" si="23"/>
        <v>0</v>
      </c>
      <c r="I168" s="22">
        <f ca="1">IFERROR(MIN(1, VLOOKUP(C168,'Vakantie-Feestdagen'!$U:$U,1,0)   ),0)</f>
        <v>0</v>
      </c>
      <c r="J168" s="22">
        <f ca="1">IFERROR(MIN(1, VLOOKUP(C168,Aanvraagformulier!$B$99:$B$115,1,0)   ),0)</f>
        <v>0</v>
      </c>
      <c r="K168" s="22">
        <f ca="1">IFERROR(MIN(1, VLOOKUP(C168,Aanvraagformulier!$N$99:$N$115,1,0)   ),0)</f>
        <v>0</v>
      </c>
      <c r="L168" s="22">
        <f t="shared" ca="1" si="18"/>
        <v>0</v>
      </c>
      <c r="M168" s="22">
        <f t="shared" ca="1" si="19"/>
        <v>0</v>
      </c>
      <c r="N168" s="127">
        <f t="shared" ca="1" si="20"/>
        <v>0</v>
      </c>
      <c r="O168" s="126">
        <f t="shared" ca="1" si="21"/>
        <v>0</v>
      </c>
    </row>
    <row r="169" spans="2:15" x14ac:dyDescent="0.2">
      <c r="B169" s="128">
        <f t="shared" ca="1" si="16"/>
        <v>45301</v>
      </c>
      <c r="C169" s="118">
        <f t="shared" ca="1" si="22"/>
        <v>45301</v>
      </c>
      <c r="D169" s="22">
        <f t="shared" ca="1" si="17"/>
        <v>3</v>
      </c>
      <c r="E169" s="118">
        <f ca="1">VLOOKUP(C169,'Vakantie-Feestdagen'!B:B,1,1)</f>
        <v>45283</v>
      </c>
      <c r="F169" s="118">
        <f ca="1">INDEX('Vakantie-Feestdagen'!C:C,MATCH(E169,'Vakantie-Feestdagen'!B:B,0))</f>
        <v>45298</v>
      </c>
      <c r="G169" s="118" t="str">
        <f ca="1">INDEX('Vakantie-Feestdagen'!D:D,MATCH(F169,'Vakantie-Feestdagen'!C:C,0))</f>
        <v>Kerst</v>
      </c>
      <c r="H169" s="22">
        <f t="shared" ca="1" si="23"/>
        <v>0</v>
      </c>
      <c r="I169" s="22">
        <f ca="1">IFERROR(MIN(1, VLOOKUP(C169,'Vakantie-Feestdagen'!$U:$U,1,0)   ),0)</f>
        <v>0</v>
      </c>
      <c r="J169" s="22">
        <f ca="1">IFERROR(MIN(1, VLOOKUP(C169,Aanvraagformulier!$B$99:$B$115,1,0)   ),0)</f>
        <v>0</v>
      </c>
      <c r="K169" s="22">
        <f ca="1">IFERROR(MIN(1, VLOOKUP(C169,Aanvraagformulier!$N$99:$N$115,1,0)   ),0)</f>
        <v>0</v>
      </c>
      <c r="L169" s="22">
        <f t="shared" ca="1" si="18"/>
        <v>0</v>
      </c>
      <c r="M169" s="22">
        <f t="shared" ca="1" si="19"/>
        <v>0</v>
      </c>
      <c r="N169" s="127">
        <f t="shared" ca="1" si="20"/>
        <v>0</v>
      </c>
      <c r="O169" s="126">
        <f t="shared" ca="1" si="21"/>
        <v>0</v>
      </c>
    </row>
    <row r="170" spans="2:15" x14ac:dyDescent="0.2">
      <c r="B170" s="128">
        <f t="shared" ca="1" si="16"/>
        <v>45302</v>
      </c>
      <c r="C170" s="118">
        <f t="shared" ca="1" si="22"/>
        <v>45302</v>
      </c>
      <c r="D170" s="22">
        <f t="shared" ca="1" si="17"/>
        <v>4</v>
      </c>
      <c r="E170" s="118">
        <f ca="1">VLOOKUP(C170,'Vakantie-Feestdagen'!B:B,1,1)</f>
        <v>45283</v>
      </c>
      <c r="F170" s="118">
        <f ca="1">INDEX('Vakantie-Feestdagen'!C:C,MATCH(E170,'Vakantie-Feestdagen'!B:B,0))</f>
        <v>45298</v>
      </c>
      <c r="G170" s="118" t="str">
        <f ca="1">INDEX('Vakantie-Feestdagen'!D:D,MATCH(F170,'Vakantie-Feestdagen'!C:C,0))</f>
        <v>Kerst</v>
      </c>
      <c r="H170" s="22">
        <f t="shared" ca="1" si="23"/>
        <v>0</v>
      </c>
      <c r="I170" s="22">
        <f ca="1">IFERROR(MIN(1, VLOOKUP(C170,'Vakantie-Feestdagen'!$U:$U,1,0)   ),0)</f>
        <v>0</v>
      </c>
      <c r="J170" s="22">
        <f ca="1">IFERROR(MIN(1, VLOOKUP(C170,Aanvraagformulier!$B$99:$B$115,1,0)   ),0)</f>
        <v>0</v>
      </c>
      <c r="K170" s="22">
        <f ca="1">IFERROR(MIN(1, VLOOKUP(C170,Aanvraagformulier!$N$99:$N$115,1,0)   ),0)</f>
        <v>0</v>
      </c>
      <c r="L170" s="22">
        <f t="shared" ca="1" si="18"/>
        <v>0</v>
      </c>
      <c r="M170" s="22">
        <f t="shared" ca="1" si="19"/>
        <v>0</v>
      </c>
      <c r="N170" s="127">
        <f t="shared" ca="1" si="20"/>
        <v>0</v>
      </c>
      <c r="O170" s="126">
        <f t="shared" ca="1" si="21"/>
        <v>0</v>
      </c>
    </row>
    <row r="171" spans="2:15" x14ac:dyDescent="0.2">
      <c r="B171" s="128">
        <f t="shared" ca="1" si="16"/>
        <v>45303</v>
      </c>
      <c r="C171" s="118">
        <f t="shared" ca="1" si="22"/>
        <v>45303</v>
      </c>
      <c r="D171" s="22">
        <f t="shared" ca="1" si="17"/>
        <v>5</v>
      </c>
      <c r="E171" s="118">
        <f ca="1">VLOOKUP(C171,'Vakantie-Feestdagen'!B:B,1,1)</f>
        <v>45283</v>
      </c>
      <c r="F171" s="118">
        <f ca="1">INDEX('Vakantie-Feestdagen'!C:C,MATCH(E171,'Vakantie-Feestdagen'!B:B,0))</f>
        <v>45298</v>
      </c>
      <c r="G171" s="118" t="str">
        <f ca="1">INDEX('Vakantie-Feestdagen'!D:D,MATCH(F171,'Vakantie-Feestdagen'!C:C,0))</f>
        <v>Kerst</v>
      </c>
      <c r="H171" s="22">
        <f t="shared" ca="1" si="23"/>
        <v>0</v>
      </c>
      <c r="I171" s="22">
        <f ca="1">IFERROR(MIN(1, VLOOKUP(C171,'Vakantie-Feestdagen'!$U:$U,1,0)   ),0)</f>
        <v>0</v>
      </c>
      <c r="J171" s="22">
        <f ca="1">IFERROR(MIN(1, VLOOKUP(C171,Aanvraagformulier!$B$99:$B$115,1,0)   ),0)</f>
        <v>0</v>
      </c>
      <c r="K171" s="22">
        <f ca="1">IFERROR(MIN(1, VLOOKUP(C171,Aanvraagformulier!$N$99:$N$115,1,0)   ),0)</f>
        <v>0</v>
      </c>
      <c r="L171" s="22">
        <f t="shared" ca="1" si="18"/>
        <v>0</v>
      </c>
      <c r="M171" s="22">
        <f t="shared" ca="1" si="19"/>
        <v>0</v>
      </c>
      <c r="N171" s="127">
        <f t="shared" ca="1" si="20"/>
        <v>0</v>
      </c>
      <c r="O171" s="126">
        <f t="shared" ca="1" si="21"/>
        <v>0</v>
      </c>
    </row>
    <row r="172" spans="2:15" x14ac:dyDescent="0.2">
      <c r="B172" s="128">
        <f t="shared" ca="1" si="16"/>
        <v>45304</v>
      </c>
      <c r="C172" s="118">
        <f t="shared" ca="1" si="22"/>
        <v>45304</v>
      </c>
      <c r="D172" s="22">
        <f t="shared" ca="1" si="17"/>
        <v>6</v>
      </c>
      <c r="E172" s="118">
        <f ca="1">VLOOKUP(C172,'Vakantie-Feestdagen'!B:B,1,1)</f>
        <v>45283</v>
      </c>
      <c r="F172" s="118">
        <f ca="1">INDEX('Vakantie-Feestdagen'!C:C,MATCH(E172,'Vakantie-Feestdagen'!B:B,0))</f>
        <v>45298</v>
      </c>
      <c r="G172" s="118" t="str">
        <f ca="1">INDEX('Vakantie-Feestdagen'!D:D,MATCH(F172,'Vakantie-Feestdagen'!C:C,0))</f>
        <v>Kerst</v>
      </c>
      <c r="H172" s="22">
        <f t="shared" ca="1" si="23"/>
        <v>0</v>
      </c>
      <c r="I172" s="22">
        <f ca="1">IFERROR(MIN(1, VLOOKUP(C172,'Vakantie-Feestdagen'!$U:$U,1,0)   ),0)</f>
        <v>0</v>
      </c>
      <c r="J172" s="22">
        <f ca="1">IFERROR(MIN(1, VLOOKUP(C172,Aanvraagformulier!$B$99:$B$115,1,0)   ),0)</f>
        <v>0</v>
      </c>
      <c r="K172" s="22">
        <f ca="1">IFERROR(MIN(1, VLOOKUP(C172,Aanvraagformulier!$N$99:$N$115,1,0)   ),0)</f>
        <v>0</v>
      </c>
      <c r="L172" s="22">
        <f t="shared" ca="1" si="18"/>
        <v>0</v>
      </c>
      <c r="M172" s="22">
        <f t="shared" ca="1" si="19"/>
        <v>0</v>
      </c>
      <c r="N172" s="127">
        <f t="shared" ca="1" si="20"/>
        <v>0</v>
      </c>
      <c r="O172" s="126">
        <f t="shared" ca="1" si="21"/>
        <v>0</v>
      </c>
    </row>
    <row r="173" spans="2:15" x14ac:dyDescent="0.2">
      <c r="B173" s="128">
        <f t="shared" ca="1" si="16"/>
        <v>45305</v>
      </c>
      <c r="C173" s="118">
        <f t="shared" ca="1" si="22"/>
        <v>45305</v>
      </c>
      <c r="D173" s="22">
        <f t="shared" ca="1" si="17"/>
        <v>7</v>
      </c>
      <c r="E173" s="118">
        <f ca="1">VLOOKUP(C173,'Vakantie-Feestdagen'!B:B,1,1)</f>
        <v>45283</v>
      </c>
      <c r="F173" s="118">
        <f ca="1">INDEX('Vakantie-Feestdagen'!C:C,MATCH(E173,'Vakantie-Feestdagen'!B:B,0))</f>
        <v>45298</v>
      </c>
      <c r="G173" s="118" t="str">
        <f ca="1">INDEX('Vakantie-Feestdagen'!D:D,MATCH(F173,'Vakantie-Feestdagen'!C:C,0))</f>
        <v>Kerst</v>
      </c>
      <c r="H173" s="22">
        <f t="shared" ca="1" si="23"/>
        <v>0</v>
      </c>
      <c r="I173" s="22">
        <f ca="1">IFERROR(MIN(1, VLOOKUP(C173,'Vakantie-Feestdagen'!$U:$U,1,0)   ),0)</f>
        <v>0</v>
      </c>
      <c r="J173" s="22">
        <f ca="1">IFERROR(MIN(1, VLOOKUP(C173,Aanvraagformulier!$B$99:$B$115,1,0)   ),0)</f>
        <v>0</v>
      </c>
      <c r="K173" s="22">
        <f ca="1">IFERROR(MIN(1, VLOOKUP(C173,Aanvraagformulier!$N$99:$N$115,1,0)   ),0)</f>
        <v>0</v>
      </c>
      <c r="L173" s="22">
        <f t="shared" ca="1" si="18"/>
        <v>0</v>
      </c>
      <c r="M173" s="22">
        <f t="shared" ca="1" si="19"/>
        <v>0</v>
      </c>
      <c r="N173" s="127">
        <f t="shared" ca="1" si="20"/>
        <v>0</v>
      </c>
      <c r="O173" s="126">
        <f t="shared" ca="1" si="21"/>
        <v>0</v>
      </c>
    </row>
    <row r="174" spans="2:15" x14ac:dyDescent="0.2">
      <c r="B174" s="128">
        <f t="shared" ca="1" si="16"/>
        <v>45306</v>
      </c>
      <c r="C174" s="118">
        <f t="shared" ca="1" si="22"/>
        <v>45306</v>
      </c>
      <c r="D174" s="22">
        <f t="shared" ca="1" si="17"/>
        <v>1</v>
      </c>
      <c r="E174" s="118">
        <f ca="1">VLOOKUP(C174,'Vakantie-Feestdagen'!B:B,1,1)</f>
        <v>45283</v>
      </c>
      <c r="F174" s="118">
        <f ca="1">INDEX('Vakantie-Feestdagen'!C:C,MATCH(E174,'Vakantie-Feestdagen'!B:B,0))</f>
        <v>45298</v>
      </c>
      <c r="G174" s="118" t="str">
        <f ca="1">INDEX('Vakantie-Feestdagen'!D:D,MATCH(F174,'Vakantie-Feestdagen'!C:C,0))</f>
        <v>Kerst</v>
      </c>
      <c r="H174" s="22">
        <f t="shared" ca="1" si="23"/>
        <v>0</v>
      </c>
      <c r="I174" s="22">
        <f ca="1">IFERROR(MIN(1, VLOOKUP(C174,'Vakantie-Feestdagen'!$U:$U,1,0)   ),0)</f>
        <v>0</v>
      </c>
      <c r="J174" s="22">
        <f ca="1">IFERROR(MIN(1, VLOOKUP(C174,Aanvraagformulier!$B$99:$B$115,1,0)   ),0)</f>
        <v>0</v>
      </c>
      <c r="K174" s="22">
        <f ca="1">IFERROR(MIN(1, VLOOKUP(C174,Aanvraagformulier!$N$99:$N$115,1,0)   ),0)</f>
        <v>0</v>
      </c>
      <c r="L174" s="22">
        <f t="shared" ca="1" si="18"/>
        <v>0</v>
      </c>
      <c r="M174" s="22">
        <f t="shared" ca="1" si="19"/>
        <v>0</v>
      </c>
      <c r="N174" s="127">
        <f t="shared" ca="1" si="20"/>
        <v>0</v>
      </c>
      <c r="O174" s="126">
        <f t="shared" ca="1" si="21"/>
        <v>0</v>
      </c>
    </row>
    <row r="175" spans="2:15" x14ac:dyDescent="0.2">
      <c r="B175" s="128">
        <f t="shared" ca="1" si="16"/>
        <v>45307</v>
      </c>
      <c r="C175" s="118">
        <f t="shared" ca="1" si="22"/>
        <v>45307</v>
      </c>
      <c r="D175" s="22">
        <f t="shared" ca="1" si="17"/>
        <v>2</v>
      </c>
      <c r="E175" s="118">
        <f ca="1">VLOOKUP(C175,'Vakantie-Feestdagen'!B:B,1,1)</f>
        <v>45283</v>
      </c>
      <c r="F175" s="118">
        <f ca="1">INDEX('Vakantie-Feestdagen'!C:C,MATCH(E175,'Vakantie-Feestdagen'!B:B,0))</f>
        <v>45298</v>
      </c>
      <c r="G175" s="118" t="str">
        <f ca="1">INDEX('Vakantie-Feestdagen'!D:D,MATCH(F175,'Vakantie-Feestdagen'!C:C,0))</f>
        <v>Kerst</v>
      </c>
      <c r="H175" s="22">
        <f t="shared" ca="1" si="23"/>
        <v>0</v>
      </c>
      <c r="I175" s="22">
        <f ca="1">IFERROR(MIN(1, VLOOKUP(C175,'Vakantie-Feestdagen'!$U:$U,1,0)   ),0)</f>
        <v>0</v>
      </c>
      <c r="J175" s="22">
        <f ca="1">IFERROR(MIN(1, VLOOKUP(C175,Aanvraagformulier!$B$99:$B$115,1,0)   ),0)</f>
        <v>0</v>
      </c>
      <c r="K175" s="22">
        <f ca="1">IFERROR(MIN(1, VLOOKUP(C175,Aanvraagformulier!$N$99:$N$115,1,0)   ),0)</f>
        <v>0</v>
      </c>
      <c r="L175" s="22">
        <f t="shared" ca="1" si="18"/>
        <v>0</v>
      </c>
      <c r="M175" s="22">
        <f t="shared" ca="1" si="19"/>
        <v>0</v>
      </c>
      <c r="N175" s="127">
        <f t="shared" ca="1" si="20"/>
        <v>0</v>
      </c>
      <c r="O175" s="126">
        <f t="shared" ca="1" si="21"/>
        <v>0</v>
      </c>
    </row>
    <row r="176" spans="2:15" x14ac:dyDescent="0.2">
      <c r="B176" s="128">
        <f t="shared" ca="1" si="16"/>
        <v>45308</v>
      </c>
      <c r="C176" s="118">
        <f t="shared" ca="1" si="22"/>
        <v>45308</v>
      </c>
      <c r="D176" s="22">
        <f t="shared" ca="1" si="17"/>
        <v>3</v>
      </c>
      <c r="E176" s="118">
        <f ca="1">VLOOKUP(C176,'Vakantie-Feestdagen'!B:B,1,1)</f>
        <v>45283</v>
      </c>
      <c r="F176" s="118">
        <f ca="1">INDEX('Vakantie-Feestdagen'!C:C,MATCH(E176,'Vakantie-Feestdagen'!B:B,0))</f>
        <v>45298</v>
      </c>
      <c r="G176" s="118" t="str">
        <f ca="1">INDEX('Vakantie-Feestdagen'!D:D,MATCH(F176,'Vakantie-Feestdagen'!C:C,0))</f>
        <v>Kerst</v>
      </c>
      <c r="H176" s="22">
        <f t="shared" ca="1" si="23"/>
        <v>0</v>
      </c>
      <c r="I176" s="22">
        <f ca="1">IFERROR(MIN(1, VLOOKUP(C176,'Vakantie-Feestdagen'!$U:$U,1,0)   ),0)</f>
        <v>0</v>
      </c>
      <c r="J176" s="22">
        <f ca="1">IFERROR(MIN(1, VLOOKUP(C176,Aanvraagformulier!$B$99:$B$115,1,0)   ),0)</f>
        <v>0</v>
      </c>
      <c r="K176" s="22">
        <f ca="1">IFERROR(MIN(1, VLOOKUP(C176,Aanvraagformulier!$N$99:$N$115,1,0)   ),0)</f>
        <v>0</v>
      </c>
      <c r="L176" s="22">
        <f t="shared" ca="1" si="18"/>
        <v>0</v>
      </c>
      <c r="M176" s="22">
        <f t="shared" ca="1" si="19"/>
        <v>0</v>
      </c>
      <c r="N176" s="127">
        <f t="shared" ca="1" si="20"/>
        <v>0</v>
      </c>
      <c r="O176" s="126">
        <f t="shared" ca="1" si="21"/>
        <v>0</v>
      </c>
    </row>
    <row r="177" spans="2:15" x14ac:dyDescent="0.2">
      <c r="B177" s="128">
        <f t="shared" ca="1" si="16"/>
        <v>45309</v>
      </c>
      <c r="C177" s="118">
        <f t="shared" ca="1" si="22"/>
        <v>45309</v>
      </c>
      <c r="D177" s="22">
        <f t="shared" ca="1" si="17"/>
        <v>4</v>
      </c>
      <c r="E177" s="118">
        <f ca="1">VLOOKUP(C177,'Vakantie-Feestdagen'!B:B,1,1)</f>
        <v>45283</v>
      </c>
      <c r="F177" s="118">
        <f ca="1">INDEX('Vakantie-Feestdagen'!C:C,MATCH(E177,'Vakantie-Feestdagen'!B:B,0))</f>
        <v>45298</v>
      </c>
      <c r="G177" s="118" t="str">
        <f ca="1">INDEX('Vakantie-Feestdagen'!D:D,MATCH(F177,'Vakantie-Feestdagen'!C:C,0))</f>
        <v>Kerst</v>
      </c>
      <c r="H177" s="22">
        <f t="shared" ca="1" si="23"/>
        <v>0</v>
      </c>
      <c r="I177" s="22">
        <f ca="1">IFERROR(MIN(1, VLOOKUP(C177,'Vakantie-Feestdagen'!$U:$U,1,0)   ),0)</f>
        <v>0</v>
      </c>
      <c r="J177" s="22">
        <f ca="1">IFERROR(MIN(1, VLOOKUP(C177,Aanvraagformulier!$B$99:$B$115,1,0)   ),0)</f>
        <v>0</v>
      </c>
      <c r="K177" s="22">
        <f ca="1">IFERROR(MIN(1, VLOOKUP(C177,Aanvraagformulier!$N$99:$N$115,1,0)   ),0)</f>
        <v>0</v>
      </c>
      <c r="L177" s="22">
        <f t="shared" ca="1" si="18"/>
        <v>0</v>
      </c>
      <c r="M177" s="22">
        <f t="shared" ca="1" si="19"/>
        <v>0</v>
      </c>
      <c r="N177" s="127">
        <f t="shared" ca="1" si="20"/>
        <v>0</v>
      </c>
      <c r="O177" s="126">
        <f t="shared" ca="1" si="21"/>
        <v>0</v>
      </c>
    </row>
    <row r="178" spans="2:15" x14ac:dyDescent="0.2">
      <c r="B178" s="128">
        <f t="shared" ca="1" si="16"/>
        <v>45310</v>
      </c>
      <c r="C178" s="118">
        <f t="shared" ca="1" si="22"/>
        <v>45310</v>
      </c>
      <c r="D178" s="22">
        <f t="shared" ca="1" si="17"/>
        <v>5</v>
      </c>
      <c r="E178" s="118">
        <f ca="1">VLOOKUP(C178,'Vakantie-Feestdagen'!B:B,1,1)</f>
        <v>45283</v>
      </c>
      <c r="F178" s="118">
        <f ca="1">INDEX('Vakantie-Feestdagen'!C:C,MATCH(E178,'Vakantie-Feestdagen'!B:B,0))</f>
        <v>45298</v>
      </c>
      <c r="G178" s="118" t="str">
        <f ca="1">INDEX('Vakantie-Feestdagen'!D:D,MATCH(F178,'Vakantie-Feestdagen'!C:C,0))</f>
        <v>Kerst</v>
      </c>
      <c r="H178" s="22">
        <f t="shared" ca="1" si="23"/>
        <v>0</v>
      </c>
      <c r="I178" s="22">
        <f ca="1">IFERROR(MIN(1, VLOOKUP(C178,'Vakantie-Feestdagen'!$U:$U,1,0)   ),0)</f>
        <v>0</v>
      </c>
      <c r="J178" s="22">
        <f ca="1">IFERROR(MIN(1, VLOOKUP(C178,Aanvraagformulier!$B$99:$B$115,1,0)   ),0)</f>
        <v>0</v>
      </c>
      <c r="K178" s="22">
        <f ca="1">IFERROR(MIN(1, VLOOKUP(C178,Aanvraagformulier!$N$99:$N$115,1,0)   ),0)</f>
        <v>0</v>
      </c>
      <c r="L178" s="22">
        <f t="shared" ca="1" si="18"/>
        <v>0</v>
      </c>
      <c r="M178" s="22">
        <f t="shared" ca="1" si="19"/>
        <v>0</v>
      </c>
      <c r="N178" s="127">
        <f t="shared" ca="1" si="20"/>
        <v>0</v>
      </c>
      <c r="O178" s="126">
        <f t="shared" ca="1" si="21"/>
        <v>0</v>
      </c>
    </row>
    <row r="179" spans="2:15" x14ac:dyDescent="0.2">
      <c r="B179" s="128">
        <f t="shared" ca="1" si="16"/>
        <v>45311</v>
      </c>
      <c r="C179" s="118">
        <f t="shared" ca="1" si="22"/>
        <v>45311</v>
      </c>
      <c r="D179" s="22">
        <f t="shared" ca="1" si="17"/>
        <v>6</v>
      </c>
      <c r="E179" s="118">
        <f ca="1">VLOOKUP(C179,'Vakantie-Feestdagen'!B:B,1,1)</f>
        <v>45283</v>
      </c>
      <c r="F179" s="118">
        <f ca="1">INDEX('Vakantie-Feestdagen'!C:C,MATCH(E179,'Vakantie-Feestdagen'!B:B,0))</f>
        <v>45298</v>
      </c>
      <c r="G179" s="118" t="str">
        <f ca="1">INDEX('Vakantie-Feestdagen'!D:D,MATCH(F179,'Vakantie-Feestdagen'!C:C,0))</f>
        <v>Kerst</v>
      </c>
      <c r="H179" s="22">
        <f t="shared" ca="1" si="23"/>
        <v>0</v>
      </c>
      <c r="I179" s="22">
        <f ca="1">IFERROR(MIN(1, VLOOKUP(C179,'Vakantie-Feestdagen'!$U:$U,1,0)   ),0)</f>
        <v>0</v>
      </c>
      <c r="J179" s="22">
        <f ca="1">IFERROR(MIN(1, VLOOKUP(C179,Aanvraagformulier!$B$99:$B$115,1,0)   ),0)</f>
        <v>0</v>
      </c>
      <c r="K179" s="22">
        <f ca="1">IFERROR(MIN(1, VLOOKUP(C179,Aanvraagformulier!$N$99:$N$115,1,0)   ),0)</f>
        <v>0</v>
      </c>
      <c r="L179" s="22">
        <f t="shared" ca="1" si="18"/>
        <v>0</v>
      </c>
      <c r="M179" s="22">
        <f t="shared" ca="1" si="19"/>
        <v>0</v>
      </c>
      <c r="N179" s="127">
        <f t="shared" ca="1" si="20"/>
        <v>0</v>
      </c>
      <c r="O179" s="126">
        <f t="shared" ca="1" si="21"/>
        <v>0</v>
      </c>
    </row>
    <row r="180" spans="2:15" x14ac:dyDescent="0.2">
      <c r="B180" s="128">
        <f t="shared" ca="1" si="16"/>
        <v>45312</v>
      </c>
      <c r="C180" s="118">
        <f t="shared" ca="1" si="22"/>
        <v>45312</v>
      </c>
      <c r="D180" s="22">
        <f t="shared" ca="1" si="17"/>
        <v>7</v>
      </c>
      <c r="E180" s="118">
        <f ca="1">VLOOKUP(C180,'Vakantie-Feestdagen'!B:B,1,1)</f>
        <v>45283</v>
      </c>
      <c r="F180" s="118">
        <f ca="1">INDEX('Vakantie-Feestdagen'!C:C,MATCH(E180,'Vakantie-Feestdagen'!B:B,0))</f>
        <v>45298</v>
      </c>
      <c r="G180" s="118" t="str">
        <f ca="1">INDEX('Vakantie-Feestdagen'!D:D,MATCH(F180,'Vakantie-Feestdagen'!C:C,0))</f>
        <v>Kerst</v>
      </c>
      <c r="H180" s="22">
        <f t="shared" ca="1" si="23"/>
        <v>0</v>
      </c>
      <c r="I180" s="22">
        <f ca="1">IFERROR(MIN(1, VLOOKUP(C180,'Vakantie-Feestdagen'!$U:$U,1,0)   ),0)</f>
        <v>0</v>
      </c>
      <c r="J180" s="22">
        <f ca="1">IFERROR(MIN(1, VLOOKUP(C180,Aanvraagformulier!$B$99:$B$115,1,0)   ),0)</f>
        <v>0</v>
      </c>
      <c r="K180" s="22">
        <f ca="1">IFERROR(MIN(1, VLOOKUP(C180,Aanvraagformulier!$N$99:$N$115,1,0)   ),0)</f>
        <v>0</v>
      </c>
      <c r="L180" s="22">
        <f t="shared" ca="1" si="18"/>
        <v>0</v>
      </c>
      <c r="M180" s="22">
        <f t="shared" ca="1" si="19"/>
        <v>0</v>
      </c>
      <c r="N180" s="127">
        <f t="shared" ca="1" si="20"/>
        <v>0</v>
      </c>
      <c r="O180" s="126">
        <f t="shared" ca="1" si="21"/>
        <v>0</v>
      </c>
    </row>
    <row r="181" spans="2:15" x14ac:dyDescent="0.2">
      <c r="B181" s="128">
        <f t="shared" ca="1" si="16"/>
        <v>45313</v>
      </c>
      <c r="C181" s="118">
        <f t="shared" ca="1" si="22"/>
        <v>45313</v>
      </c>
      <c r="D181" s="22">
        <f t="shared" ca="1" si="17"/>
        <v>1</v>
      </c>
      <c r="E181" s="118">
        <f ca="1">VLOOKUP(C181,'Vakantie-Feestdagen'!B:B,1,1)</f>
        <v>45283</v>
      </c>
      <c r="F181" s="118">
        <f ca="1">INDEX('Vakantie-Feestdagen'!C:C,MATCH(E181,'Vakantie-Feestdagen'!B:B,0))</f>
        <v>45298</v>
      </c>
      <c r="G181" s="118" t="str">
        <f ca="1">INDEX('Vakantie-Feestdagen'!D:D,MATCH(F181,'Vakantie-Feestdagen'!C:C,0))</f>
        <v>Kerst</v>
      </c>
      <c r="H181" s="22">
        <f t="shared" ca="1" si="23"/>
        <v>0</v>
      </c>
      <c r="I181" s="22">
        <f ca="1">IFERROR(MIN(1, VLOOKUP(C181,'Vakantie-Feestdagen'!$U:$U,1,0)   ),0)</f>
        <v>0</v>
      </c>
      <c r="J181" s="22">
        <f ca="1">IFERROR(MIN(1, VLOOKUP(C181,Aanvraagformulier!$B$99:$B$115,1,0)   ),0)</f>
        <v>0</v>
      </c>
      <c r="K181" s="22">
        <f ca="1">IFERROR(MIN(1, VLOOKUP(C181,Aanvraagformulier!$N$99:$N$115,1,0)   ),0)</f>
        <v>0</v>
      </c>
      <c r="L181" s="22">
        <f t="shared" ca="1" si="18"/>
        <v>0</v>
      </c>
      <c r="M181" s="22">
        <f t="shared" ca="1" si="19"/>
        <v>0</v>
      </c>
      <c r="N181" s="127">
        <f t="shared" ca="1" si="20"/>
        <v>0</v>
      </c>
      <c r="O181" s="126">
        <f t="shared" ca="1" si="21"/>
        <v>0</v>
      </c>
    </row>
    <row r="182" spans="2:15" x14ac:dyDescent="0.2">
      <c r="B182" s="128">
        <f t="shared" ca="1" si="16"/>
        <v>45314</v>
      </c>
      <c r="C182" s="118">
        <f t="shared" ca="1" si="22"/>
        <v>45314</v>
      </c>
      <c r="D182" s="22">
        <f t="shared" ca="1" si="17"/>
        <v>2</v>
      </c>
      <c r="E182" s="118">
        <f ca="1">VLOOKUP(C182,'Vakantie-Feestdagen'!B:B,1,1)</f>
        <v>45283</v>
      </c>
      <c r="F182" s="118">
        <f ca="1">INDEX('Vakantie-Feestdagen'!C:C,MATCH(E182,'Vakantie-Feestdagen'!B:B,0))</f>
        <v>45298</v>
      </c>
      <c r="G182" s="118" t="str">
        <f ca="1">INDEX('Vakantie-Feestdagen'!D:D,MATCH(F182,'Vakantie-Feestdagen'!C:C,0))</f>
        <v>Kerst</v>
      </c>
      <c r="H182" s="22">
        <f t="shared" ca="1" si="23"/>
        <v>0</v>
      </c>
      <c r="I182" s="22">
        <f ca="1">IFERROR(MIN(1, VLOOKUP(C182,'Vakantie-Feestdagen'!$U:$U,1,0)   ),0)</f>
        <v>0</v>
      </c>
      <c r="J182" s="22">
        <f ca="1">IFERROR(MIN(1, VLOOKUP(C182,Aanvraagformulier!$B$99:$B$115,1,0)   ),0)</f>
        <v>0</v>
      </c>
      <c r="K182" s="22">
        <f ca="1">IFERROR(MIN(1, VLOOKUP(C182,Aanvraagformulier!$N$99:$N$115,1,0)   ),0)</f>
        <v>0</v>
      </c>
      <c r="L182" s="22">
        <f t="shared" ca="1" si="18"/>
        <v>0</v>
      </c>
      <c r="M182" s="22">
        <f t="shared" ca="1" si="19"/>
        <v>0</v>
      </c>
      <c r="N182" s="127">
        <f t="shared" ca="1" si="20"/>
        <v>0</v>
      </c>
      <c r="O182" s="126">
        <f t="shared" ca="1" si="21"/>
        <v>0</v>
      </c>
    </row>
    <row r="183" spans="2:15" x14ac:dyDescent="0.2">
      <c r="B183" s="128">
        <f t="shared" ca="1" si="16"/>
        <v>45315</v>
      </c>
      <c r="C183" s="118">
        <f t="shared" ca="1" si="22"/>
        <v>45315</v>
      </c>
      <c r="D183" s="22">
        <f t="shared" ca="1" si="17"/>
        <v>3</v>
      </c>
      <c r="E183" s="118">
        <f ca="1">VLOOKUP(C183,'Vakantie-Feestdagen'!B:B,1,1)</f>
        <v>45283</v>
      </c>
      <c r="F183" s="118">
        <f ca="1">INDEX('Vakantie-Feestdagen'!C:C,MATCH(E183,'Vakantie-Feestdagen'!B:B,0))</f>
        <v>45298</v>
      </c>
      <c r="G183" s="118" t="str">
        <f ca="1">INDEX('Vakantie-Feestdagen'!D:D,MATCH(F183,'Vakantie-Feestdagen'!C:C,0))</f>
        <v>Kerst</v>
      </c>
      <c r="H183" s="22">
        <f t="shared" ca="1" si="23"/>
        <v>0</v>
      </c>
      <c r="I183" s="22">
        <f ca="1">IFERROR(MIN(1, VLOOKUP(C183,'Vakantie-Feestdagen'!$U:$U,1,0)   ),0)</f>
        <v>0</v>
      </c>
      <c r="J183" s="22">
        <f ca="1">IFERROR(MIN(1, VLOOKUP(C183,Aanvraagformulier!$B$99:$B$115,1,0)   ),0)</f>
        <v>0</v>
      </c>
      <c r="K183" s="22">
        <f ca="1">IFERROR(MIN(1, VLOOKUP(C183,Aanvraagformulier!$N$99:$N$115,1,0)   ),0)</f>
        <v>0</v>
      </c>
      <c r="L183" s="22">
        <f t="shared" ca="1" si="18"/>
        <v>0</v>
      </c>
      <c r="M183" s="22">
        <f t="shared" ca="1" si="19"/>
        <v>0</v>
      </c>
      <c r="N183" s="127">
        <f t="shared" ca="1" si="20"/>
        <v>0</v>
      </c>
      <c r="O183" s="126">
        <f t="shared" ca="1" si="21"/>
        <v>0</v>
      </c>
    </row>
    <row r="184" spans="2:15" x14ac:dyDescent="0.2">
      <c r="B184" s="128">
        <f t="shared" ca="1" si="16"/>
        <v>45316</v>
      </c>
      <c r="C184" s="118">
        <f t="shared" ca="1" si="22"/>
        <v>45316</v>
      </c>
      <c r="D184" s="22">
        <f t="shared" ca="1" si="17"/>
        <v>4</v>
      </c>
      <c r="E184" s="118">
        <f ca="1">VLOOKUP(C184,'Vakantie-Feestdagen'!B:B,1,1)</f>
        <v>45283</v>
      </c>
      <c r="F184" s="118">
        <f ca="1">INDEX('Vakantie-Feestdagen'!C:C,MATCH(E184,'Vakantie-Feestdagen'!B:B,0))</f>
        <v>45298</v>
      </c>
      <c r="G184" s="118" t="str">
        <f ca="1">INDEX('Vakantie-Feestdagen'!D:D,MATCH(F184,'Vakantie-Feestdagen'!C:C,0))</f>
        <v>Kerst</v>
      </c>
      <c r="H184" s="22">
        <f t="shared" ca="1" si="23"/>
        <v>0</v>
      </c>
      <c r="I184" s="22">
        <f ca="1">IFERROR(MIN(1, VLOOKUP(C184,'Vakantie-Feestdagen'!$U:$U,1,0)   ),0)</f>
        <v>0</v>
      </c>
      <c r="J184" s="22">
        <f ca="1">IFERROR(MIN(1, VLOOKUP(C184,Aanvraagformulier!$B$99:$B$115,1,0)   ),0)</f>
        <v>0</v>
      </c>
      <c r="K184" s="22">
        <f ca="1">IFERROR(MIN(1, VLOOKUP(C184,Aanvraagformulier!$N$99:$N$115,1,0)   ),0)</f>
        <v>0</v>
      </c>
      <c r="L184" s="22">
        <f t="shared" ca="1" si="18"/>
        <v>0</v>
      </c>
      <c r="M184" s="22">
        <f t="shared" ca="1" si="19"/>
        <v>0</v>
      </c>
      <c r="N184" s="127">
        <f t="shared" ca="1" si="20"/>
        <v>0</v>
      </c>
      <c r="O184" s="126">
        <f t="shared" ca="1" si="21"/>
        <v>0</v>
      </c>
    </row>
    <row r="185" spans="2:15" x14ac:dyDescent="0.2">
      <c r="B185" s="128">
        <f t="shared" ca="1" si="16"/>
        <v>45317</v>
      </c>
      <c r="C185" s="118">
        <f t="shared" ca="1" si="22"/>
        <v>45317</v>
      </c>
      <c r="D185" s="22">
        <f t="shared" ca="1" si="17"/>
        <v>5</v>
      </c>
      <c r="E185" s="118">
        <f ca="1">VLOOKUP(C185,'Vakantie-Feestdagen'!B:B,1,1)</f>
        <v>45283</v>
      </c>
      <c r="F185" s="118">
        <f ca="1">INDEX('Vakantie-Feestdagen'!C:C,MATCH(E185,'Vakantie-Feestdagen'!B:B,0))</f>
        <v>45298</v>
      </c>
      <c r="G185" s="118" t="str">
        <f ca="1">INDEX('Vakantie-Feestdagen'!D:D,MATCH(F185,'Vakantie-Feestdagen'!C:C,0))</f>
        <v>Kerst</v>
      </c>
      <c r="H185" s="22">
        <f t="shared" ca="1" si="23"/>
        <v>0</v>
      </c>
      <c r="I185" s="22">
        <f ca="1">IFERROR(MIN(1, VLOOKUP(C185,'Vakantie-Feestdagen'!$U:$U,1,0)   ),0)</f>
        <v>0</v>
      </c>
      <c r="J185" s="22">
        <f ca="1">IFERROR(MIN(1, VLOOKUP(C185,Aanvraagformulier!$B$99:$B$115,1,0)   ),0)</f>
        <v>0</v>
      </c>
      <c r="K185" s="22">
        <f ca="1">IFERROR(MIN(1, VLOOKUP(C185,Aanvraagformulier!$N$99:$N$115,1,0)   ),0)</f>
        <v>0</v>
      </c>
      <c r="L185" s="22">
        <f t="shared" ca="1" si="18"/>
        <v>0</v>
      </c>
      <c r="M185" s="22">
        <f t="shared" ca="1" si="19"/>
        <v>0</v>
      </c>
      <c r="N185" s="127">
        <f t="shared" ca="1" si="20"/>
        <v>0</v>
      </c>
      <c r="O185" s="126">
        <f t="shared" ca="1" si="21"/>
        <v>0</v>
      </c>
    </row>
    <row r="186" spans="2:15" x14ac:dyDescent="0.2">
      <c r="B186" s="128">
        <f t="shared" ca="1" si="16"/>
        <v>45318</v>
      </c>
      <c r="C186" s="118">
        <f t="shared" ca="1" si="22"/>
        <v>45318</v>
      </c>
      <c r="D186" s="22">
        <f t="shared" ca="1" si="17"/>
        <v>6</v>
      </c>
      <c r="E186" s="118">
        <f ca="1">VLOOKUP(C186,'Vakantie-Feestdagen'!B:B,1,1)</f>
        <v>45283</v>
      </c>
      <c r="F186" s="118">
        <f ca="1">INDEX('Vakantie-Feestdagen'!C:C,MATCH(E186,'Vakantie-Feestdagen'!B:B,0))</f>
        <v>45298</v>
      </c>
      <c r="G186" s="118" t="str">
        <f ca="1">INDEX('Vakantie-Feestdagen'!D:D,MATCH(F186,'Vakantie-Feestdagen'!C:C,0))</f>
        <v>Kerst</v>
      </c>
      <c r="H186" s="22">
        <f t="shared" ca="1" si="23"/>
        <v>0</v>
      </c>
      <c r="I186" s="22">
        <f ca="1">IFERROR(MIN(1, VLOOKUP(C186,'Vakantie-Feestdagen'!$U:$U,1,0)   ),0)</f>
        <v>0</v>
      </c>
      <c r="J186" s="22">
        <f ca="1">IFERROR(MIN(1, VLOOKUP(C186,Aanvraagformulier!$B$99:$B$115,1,0)   ),0)</f>
        <v>0</v>
      </c>
      <c r="K186" s="22">
        <f ca="1">IFERROR(MIN(1, VLOOKUP(C186,Aanvraagformulier!$N$99:$N$115,1,0)   ),0)</f>
        <v>0</v>
      </c>
      <c r="L186" s="22">
        <f t="shared" ca="1" si="18"/>
        <v>0</v>
      </c>
      <c r="M186" s="22">
        <f t="shared" ca="1" si="19"/>
        <v>0</v>
      </c>
      <c r="N186" s="127">
        <f t="shared" ca="1" si="20"/>
        <v>0</v>
      </c>
      <c r="O186" s="126">
        <f t="shared" ca="1" si="21"/>
        <v>0</v>
      </c>
    </row>
    <row r="187" spans="2:15" x14ac:dyDescent="0.2">
      <c r="B187" s="128">
        <f t="shared" ca="1" si="16"/>
        <v>45319</v>
      </c>
      <c r="C187" s="118">
        <f t="shared" ca="1" si="22"/>
        <v>45319</v>
      </c>
      <c r="D187" s="22">
        <f t="shared" ca="1" si="17"/>
        <v>7</v>
      </c>
      <c r="E187" s="118">
        <f ca="1">VLOOKUP(C187,'Vakantie-Feestdagen'!B:B,1,1)</f>
        <v>45283</v>
      </c>
      <c r="F187" s="118">
        <f ca="1">INDEX('Vakantie-Feestdagen'!C:C,MATCH(E187,'Vakantie-Feestdagen'!B:B,0))</f>
        <v>45298</v>
      </c>
      <c r="G187" s="118" t="str">
        <f ca="1">INDEX('Vakantie-Feestdagen'!D:D,MATCH(F187,'Vakantie-Feestdagen'!C:C,0))</f>
        <v>Kerst</v>
      </c>
      <c r="H187" s="22">
        <f t="shared" ca="1" si="23"/>
        <v>0</v>
      </c>
      <c r="I187" s="22">
        <f ca="1">IFERROR(MIN(1, VLOOKUP(C187,'Vakantie-Feestdagen'!$U:$U,1,0)   ),0)</f>
        <v>0</v>
      </c>
      <c r="J187" s="22">
        <f ca="1">IFERROR(MIN(1, VLOOKUP(C187,Aanvraagformulier!$B$99:$B$115,1,0)   ),0)</f>
        <v>0</v>
      </c>
      <c r="K187" s="22">
        <f ca="1">IFERROR(MIN(1, VLOOKUP(C187,Aanvraagformulier!$N$99:$N$115,1,0)   ),0)</f>
        <v>0</v>
      </c>
      <c r="L187" s="22">
        <f t="shared" ca="1" si="18"/>
        <v>0</v>
      </c>
      <c r="M187" s="22">
        <f t="shared" ca="1" si="19"/>
        <v>0</v>
      </c>
      <c r="N187" s="127">
        <f t="shared" ca="1" si="20"/>
        <v>0</v>
      </c>
      <c r="O187" s="126">
        <f t="shared" ca="1" si="21"/>
        <v>0</v>
      </c>
    </row>
    <row r="188" spans="2:15" x14ac:dyDescent="0.2">
      <c r="B188" s="128">
        <f t="shared" ca="1" si="16"/>
        <v>45320</v>
      </c>
      <c r="C188" s="118">
        <f t="shared" ca="1" si="22"/>
        <v>45320</v>
      </c>
      <c r="D188" s="22">
        <f t="shared" ca="1" si="17"/>
        <v>1</v>
      </c>
      <c r="E188" s="118">
        <f ca="1">VLOOKUP(C188,'Vakantie-Feestdagen'!B:B,1,1)</f>
        <v>45283</v>
      </c>
      <c r="F188" s="118">
        <f ca="1">INDEX('Vakantie-Feestdagen'!C:C,MATCH(E188,'Vakantie-Feestdagen'!B:B,0))</f>
        <v>45298</v>
      </c>
      <c r="G188" s="118" t="str">
        <f ca="1">INDEX('Vakantie-Feestdagen'!D:D,MATCH(F188,'Vakantie-Feestdagen'!C:C,0))</f>
        <v>Kerst</v>
      </c>
      <c r="H188" s="22">
        <f t="shared" ca="1" si="23"/>
        <v>0</v>
      </c>
      <c r="I188" s="22">
        <f ca="1">IFERROR(MIN(1, VLOOKUP(C188,'Vakantie-Feestdagen'!$U:$U,1,0)   ),0)</f>
        <v>0</v>
      </c>
      <c r="J188" s="22">
        <f ca="1">IFERROR(MIN(1, VLOOKUP(C188,Aanvraagformulier!$B$99:$B$115,1,0)   ),0)</f>
        <v>0</v>
      </c>
      <c r="K188" s="22">
        <f ca="1">IFERROR(MIN(1, VLOOKUP(C188,Aanvraagformulier!$N$99:$N$115,1,0)   ),0)</f>
        <v>0</v>
      </c>
      <c r="L188" s="22">
        <f t="shared" ca="1" si="18"/>
        <v>0</v>
      </c>
      <c r="M188" s="22">
        <f t="shared" ca="1" si="19"/>
        <v>0</v>
      </c>
      <c r="N188" s="127">
        <f t="shared" ca="1" si="20"/>
        <v>0</v>
      </c>
      <c r="O188" s="126">
        <f t="shared" ca="1" si="21"/>
        <v>0</v>
      </c>
    </row>
    <row r="189" spans="2:15" x14ac:dyDescent="0.2">
      <c r="B189" s="128">
        <f t="shared" ca="1" si="16"/>
        <v>45321</v>
      </c>
      <c r="C189" s="118">
        <f t="shared" ca="1" si="22"/>
        <v>45321</v>
      </c>
      <c r="D189" s="22">
        <f t="shared" ca="1" si="17"/>
        <v>2</v>
      </c>
      <c r="E189" s="118">
        <f ca="1">VLOOKUP(C189,'Vakantie-Feestdagen'!B:B,1,1)</f>
        <v>45283</v>
      </c>
      <c r="F189" s="118">
        <f ca="1">INDEX('Vakantie-Feestdagen'!C:C,MATCH(E189,'Vakantie-Feestdagen'!B:B,0))</f>
        <v>45298</v>
      </c>
      <c r="G189" s="118" t="str">
        <f ca="1">INDEX('Vakantie-Feestdagen'!D:D,MATCH(F189,'Vakantie-Feestdagen'!C:C,0))</f>
        <v>Kerst</v>
      </c>
      <c r="H189" s="22">
        <f t="shared" ca="1" si="23"/>
        <v>0</v>
      </c>
      <c r="I189" s="22">
        <f ca="1">IFERROR(MIN(1, VLOOKUP(C189,'Vakantie-Feestdagen'!$U:$U,1,0)   ),0)</f>
        <v>0</v>
      </c>
      <c r="J189" s="22">
        <f ca="1">IFERROR(MIN(1, VLOOKUP(C189,Aanvraagformulier!$B$99:$B$115,1,0)   ),0)</f>
        <v>0</v>
      </c>
      <c r="K189" s="22">
        <f ca="1">IFERROR(MIN(1, VLOOKUP(C189,Aanvraagformulier!$N$99:$N$115,1,0)   ),0)</f>
        <v>0</v>
      </c>
      <c r="L189" s="22">
        <f t="shared" ca="1" si="18"/>
        <v>0</v>
      </c>
      <c r="M189" s="22">
        <f t="shared" ca="1" si="19"/>
        <v>0</v>
      </c>
      <c r="N189" s="127">
        <f t="shared" ca="1" si="20"/>
        <v>0</v>
      </c>
      <c r="O189" s="126">
        <f t="shared" ca="1" si="21"/>
        <v>0</v>
      </c>
    </row>
    <row r="190" spans="2:15" x14ac:dyDescent="0.2">
      <c r="B190" s="128">
        <f t="shared" ca="1" si="16"/>
        <v>45322</v>
      </c>
      <c r="C190" s="118">
        <f t="shared" ca="1" si="22"/>
        <v>45322</v>
      </c>
      <c r="D190" s="22">
        <f t="shared" ca="1" si="17"/>
        <v>3</v>
      </c>
      <c r="E190" s="118">
        <f ca="1">VLOOKUP(C190,'Vakantie-Feestdagen'!B:B,1,1)</f>
        <v>45283</v>
      </c>
      <c r="F190" s="118">
        <f ca="1">INDEX('Vakantie-Feestdagen'!C:C,MATCH(E190,'Vakantie-Feestdagen'!B:B,0))</f>
        <v>45298</v>
      </c>
      <c r="G190" s="118" t="str">
        <f ca="1">INDEX('Vakantie-Feestdagen'!D:D,MATCH(F190,'Vakantie-Feestdagen'!C:C,0))</f>
        <v>Kerst</v>
      </c>
      <c r="H190" s="22">
        <f t="shared" ca="1" si="23"/>
        <v>0</v>
      </c>
      <c r="I190" s="22">
        <f ca="1">IFERROR(MIN(1, VLOOKUP(C190,'Vakantie-Feestdagen'!$U:$U,1,0)   ),0)</f>
        <v>0</v>
      </c>
      <c r="J190" s="22">
        <f ca="1">IFERROR(MIN(1, VLOOKUP(C190,Aanvraagformulier!$B$99:$B$115,1,0)   ),0)</f>
        <v>0</v>
      </c>
      <c r="K190" s="22">
        <f ca="1">IFERROR(MIN(1, VLOOKUP(C190,Aanvraagformulier!$N$99:$N$115,1,0)   ),0)</f>
        <v>0</v>
      </c>
      <c r="L190" s="22">
        <f t="shared" ca="1" si="18"/>
        <v>0</v>
      </c>
      <c r="M190" s="22">
        <f t="shared" ca="1" si="19"/>
        <v>0</v>
      </c>
      <c r="N190" s="127">
        <f t="shared" ca="1" si="20"/>
        <v>0</v>
      </c>
      <c r="O190" s="126">
        <f t="shared" ca="1" si="21"/>
        <v>0</v>
      </c>
    </row>
    <row r="191" spans="2:15" x14ac:dyDescent="0.2">
      <c r="B191" s="128">
        <f t="shared" ca="1" si="16"/>
        <v>45323</v>
      </c>
      <c r="C191" s="118">
        <f t="shared" ca="1" si="22"/>
        <v>45323</v>
      </c>
      <c r="D191" s="22">
        <f t="shared" ca="1" si="17"/>
        <v>4</v>
      </c>
      <c r="E191" s="118">
        <f ca="1">VLOOKUP(C191,'Vakantie-Feestdagen'!B:B,1,1)</f>
        <v>45283</v>
      </c>
      <c r="F191" s="118">
        <f ca="1">INDEX('Vakantie-Feestdagen'!C:C,MATCH(E191,'Vakantie-Feestdagen'!B:B,0))</f>
        <v>45298</v>
      </c>
      <c r="G191" s="118" t="str">
        <f ca="1">INDEX('Vakantie-Feestdagen'!D:D,MATCH(F191,'Vakantie-Feestdagen'!C:C,0))</f>
        <v>Kerst</v>
      </c>
      <c r="H191" s="22">
        <f t="shared" ca="1" si="23"/>
        <v>0</v>
      </c>
      <c r="I191" s="22">
        <f ca="1">IFERROR(MIN(1, VLOOKUP(C191,'Vakantie-Feestdagen'!$U:$U,1,0)   ),0)</f>
        <v>0</v>
      </c>
      <c r="J191" s="22">
        <f ca="1">IFERROR(MIN(1, VLOOKUP(C191,Aanvraagformulier!$B$99:$B$115,1,0)   ),0)</f>
        <v>0</v>
      </c>
      <c r="K191" s="22">
        <f ca="1">IFERROR(MIN(1, VLOOKUP(C191,Aanvraagformulier!$N$99:$N$115,1,0)   ),0)</f>
        <v>0</v>
      </c>
      <c r="L191" s="22">
        <f t="shared" ca="1" si="18"/>
        <v>0</v>
      </c>
      <c r="M191" s="22">
        <f t="shared" ca="1" si="19"/>
        <v>0</v>
      </c>
      <c r="N191" s="127">
        <f t="shared" ca="1" si="20"/>
        <v>0</v>
      </c>
      <c r="O191" s="126">
        <f t="shared" ca="1" si="21"/>
        <v>0</v>
      </c>
    </row>
    <row r="192" spans="2:15" x14ac:dyDescent="0.2">
      <c r="B192" s="128">
        <f t="shared" ca="1" si="16"/>
        <v>45324</v>
      </c>
      <c r="C192" s="118">
        <f t="shared" ca="1" si="22"/>
        <v>45324</v>
      </c>
      <c r="D192" s="22">
        <f t="shared" ca="1" si="17"/>
        <v>5</v>
      </c>
      <c r="E192" s="118">
        <f ca="1">VLOOKUP(C192,'Vakantie-Feestdagen'!B:B,1,1)</f>
        <v>45283</v>
      </c>
      <c r="F192" s="118">
        <f ca="1">INDEX('Vakantie-Feestdagen'!C:C,MATCH(E192,'Vakantie-Feestdagen'!B:B,0))</f>
        <v>45298</v>
      </c>
      <c r="G192" s="118" t="str">
        <f ca="1">INDEX('Vakantie-Feestdagen'!D:D,MATCH(F192,'Vakantie-Feestdagen'!C:C,0))</f>
        <v>Kerst</v>
      </c>
      <c r="H192" s="22">
        <f t="shared" ca="1" si="23"/>
        <v>0</v>
      </c>
      <c r="I192" s="22">
        <f ca="1">IFERROR(MIN(1, VLOOKUP(C192,'Vakantie-Feestdagen'!$U:$U,1,0)   ),0)</f>
        <v>0</v>
      </c>
      <c r="J192" s="22">
        <f ca="1">IFERROR(MIN(1, VLOOKUP(C192,Aanvraagformulier!$B$99:$B$115,1,0)   ),0)</f>
        <v>0</v>
      </c>
      <c r="K192" s="22">
        <f ca="1">IFERROR(MIN(1, VLOOKUP(C192,Aanvraagformulier!$N$99:$N$115,1,0)   ),0)</f>
        <v>0</v>
      </c>
      <c r="L192" s="22">
        <f t="shared" ca="1" si="18"/>
        <v>0</v>
      </c>
      <c r="M192" s="22">
        <f t="shared" ca="1" si="19"/>
        <v>0</v>
      </c>
      <c r="N192" s="127">
        <f t="shared" ca="1" si="20"/>
        <v>0</v>
      </c>
      <c r="O192" s="126">
        <f t="shared" ca="1" si="21"/>
        <v>0</v>
      </c>
    </row>
    <row r="193" spans="2:15" x14ac:dyDescent="0.2">
      <c r="B193" s="128">
        <f t="shared" ca="1" si="16"/>
        <v>45325</v>
      </c>
      <c r="C193" s="118">
        <f t="shared" ca="1" si="22"/>
        <v>45325</v>
      </c>
      <c r="D193" s="22">
        <f t="shared" ca="1" si="17"/>
        <v>6</v>
      </c>
      <c r="E193" s="118">
        <f ca="1">VLOOKUP(C193,'Vakantie-Feestdagen'!B:B,1,1)</f>
        <v>45283</v>
      </c>
      <c r="F193" s="118">
        <f ca="1">INDEX('Vakantie-Feestdagen'!C:C,MATCH(E193,'Vakantie-Feestdagen'!B:B,0))</f>
        <v>45298</v>
      </c>
      <c r="G193" s="118" t="str">
        <f ca="1">INDEX('Vakantie-Feestdagen'!D:D,MATCH(F193,'Vakantie-Feestdagen'!C:C,0))</f>
        <v>Kerst</v>
      </c>
      <c r="H193" s="22">
        <f t="shared" ca="1" si="23"/>
        <v>0</v>
      </c>
      <c r="I193" s="22">
        <f ca="1">IFERROR(MIN(1, VLOOKUP(C193,'Vakantie-Feestdagen'!$U:$U,1,0)   ),0)</f>
        <v>0</v>
      </c>
      <c r="J193" s="22">
        <f ca="1">IFERROR(MIN(1, VLOOKUP(C193,Aanvraagformulier!$B$99:$B$115,1,0)   ),0)</f>
        <v>0</v>
      </c>
      <c r="K193" s="22">
        <f ca="1">IFERROR(MIN(1, VLOOKUP(C193,Aanvraagformulier!$N$99:$N$115,1,0)   ),0)</f>
        <v>0</v>
      </c>
      <c r="L193" s="22">
        <f t="shared" ca="1" si="18"/>
        <v>0</v>
      </c>
      <c r="M193" s="22">
        <f t="shared" ca="1" si="19"/>
        <v>0</v>
      </c>
      <c r="N193" s="127">
        <f t="shared" ca="1" si="20"/>
        <v>0</v>
      </c>
      <c r="O193" s="126">
        <f t="shared" ca="1" si="21"/>
        <v>0</v>
      </c>
    </row>
    <row r="194" spans="2:15" x14ac:dyDescent="0.2">
      <c r="B194" s="128">
        <f t="shared" ca="1" si="16"/>
        <v>45326</v>
      </c>
      <c r="C194" s="118">
        <f t="shared" ca="1" si="22"/>
        <v>45326</v>
      </c>
      <c r="D194" s="22">
        <f t="shared" ca="1" si="17"/>
        <v>7</v>
      </c>
      <c r="E194" s="118">
        <f ca="1">VLOOKUP(C194,'Vakantie-Feestdagen'!B:B,1,1)</f>
        <v>45283</v>
      </c>
      <c r="F194" s="118">
        <f ca="1">INDEX('Vakantie-Feestdagen'!C:C,MATCH(E194,'Vakantie-Feestdagen'!B:B,0))</f>
        <v>45298</v>
      </c>
      <c r="G194" s="118" t="str">
        <f ca="1">INDEX('Vakantie-Feestdagen'!D:D,MATCH(F194,'Vakantie-Feestdagen'!C:C,0))</f>
        <v>Kerst</v>
      </c>
      <c r="H194" s="22">
        <f t="shared" ca="1" si="23"/>
        <v>0</v>
      </c>
      <c r="I194" s="22">
        <f ca="1">IFERROR(MIN(1, VLOOKUP(C194,'Vakantie-Feestdagen'!$U:$U,1,0)   ),0)</f>
        <v>0</v>
      </c>
      <c r="J194" s="22">
        <f ca="1">IFERROR(MIN(1, VLOOKUP(C194,Aanvraagformulier!$B$99:$B$115,1,0)   ),0)</f>
        <v>0</v>
      </c>
      <c r="K194" s="22">
        <f ca="1">IFERROR(MIN(1, VLOOKUP(C194,Aanvraagformulier!$N$99:$N$115,1,0)   ),0)</f>
        <v>0</v>
      </c>
      <c r="L194" s="22">
        <f t="shared" ca="1" si="18"/>
        <v>0</v>
      </c>
      <c r="M194" s="22">
        <f t="shared" ca="1" si="19"/>
        <v>0</v>
      </c>
      <c r="N194" s="127">
        <f t="shared" ca="1" si="20"/>
        <v>0</v>
      </c>
      <c r="O194" s="126">
        <f t="shared" ca="1" si="21"/>
        <v>0</v>
      </c>
    </row>
    <row r="195" spans="2:15" x14ac:dyDescent="0.2">
      <c r="B195" s="128">
        <f t="shared" ca="1" si="16"/>
        <v>45327</v>
      </c>
      <c r="C195" s="118">
        <f t="shared" ca="1" si="22"/>
        <v>45327</v>
      </c>
      <c r="D195" s="22">
        <f t="shared" ca="1" si="17"/>
        <v>1</v>
      </c>
      <c r="E195" s="118">
        <f ca="1">VLOOKUP(C195,'Vakantie-Feestdagen'!B:B,1,1)</f>
        <v>45283</v>
      </c>
      <c r="F195" s="118">
        <f ca="1">INDEX('Vakantie-Feestdagen'!C:C,MATCH(E195,'Vakantie-Feestdagen'!B:B,0))</f>
        <v>45298</v>
      </c>
      <c r="G195" s="118" t="str">
        <f ca="1">INDEX('Vakantie-Feestdagen'!D:D,MATCH(F195,'Vakantie-Feestdagen'!C:C,0))</f>
        <v>Kerst</v>
      </c>
      <c r="H195" s="22">
        <f t="shared" ca="1" si="23"/>
        <v>0</v>
      </c>
      <c r="I195" s="22">
        <f ca="1">IFERROR(MIN(1, VLOOKUP(C195,'Vakantie-Feestdagen'!$U:$U,1,0)   ),0)</f>
        <v>0</v>
      </c>
      <c r="J195" s="22">
        <f ca="1">IFERROR(MIN(1, VLOOKUP(C195,Aanvraagformulier!$B$99:$B$115,1,0)   ),0)</f>
        <v>0</v>
      </c>
      <c r="K195" s="22">
        <f ca="1">IFERROR(MIN(1, VLOOKUP(C195,Aanvraagformulier!$N$99:$N$115,1,0)   ),0)</f>
        <v>0</v>
      </c>
      <c r="L195" s="22">
        <f t="shared" ca="1" si="18"/>
        <v>0</v>
      </c>
      <c r="M195" s="22">
        <f t="shared" ca="1" si="19"/>
        <v>0</v>
      </c>
      <c r="N195" s="127">
        <f t="shared" ca="1" si="20"/>
        <v>0</v>
      </c>
      <c r="O195" s="126">
        <f t="shared" ca="1" si="21"/>
        <v>0</v>
      </c>
    </row>
    <row r="196" spans="2:15" x14ac:dyDescent="0.2">
      <c r="B196" s="128">
        <f t="shared" ca="1" si="16"/>
        <v>45328</v>
      </c>
      <c r="C196" s="118">
        <f t="shared" ca="1" si="22"/>
        <v>45328</v>
      </c>
      <c r="D196" s="22">
        <f t="shared" ca="1" si="17"/>
        <v>2</v>
      </c>
      <c r="E196" s="118">
        <f ca="1">VLOOKUP(C196,'Vakantie-Feestdagen'!B:B,1,1)</f>
        <v>45283</v>
      </c>
      <c r="F196" s="118">
        <f ca="1">INDEX('Vakantie-Feestdagen'!C:C,MATCH(E196,'Vakantie-Feestdagen'!B:B,0))</f>
        <v>45298</v>
      </c>
      <c r="G196" s="118" t="str">
        <f ca="1">INDEX('Vakantie-Feestdagen'!D:D,MATCH(F196,'Vakantie-Feestdagen'!C:C,0))</f>
        <v>Kerst</v>
      </c>
      <c r="H196" s="22">
        <f t="shared" ca="1" si="23"/>
        <v>0</v>
      </c>
      <c r="I196" s="22">
        <f ca="1">IFERROR(MIN(1, VLOOKUP(C196,'Vakantie-Feestdagen'!$U:$U,1,0)   ),0)</f>
        <v>0</v>
      </c>
      <c r="J196" s="22">
        <f ca="1">IFERROR(MIN(1, VLOOKUP(C196,Aanvraagformulier!$B$99:$B$115,1,0)   ),0)</f>
        <v>0</v>
      </c>
      <c r="K196" s="22">
        <f ca="1">IFERROR(MIN(1, VLOOKUP(C196,Aanvraagformulier!$N$99:$N$115,1,0)   ),0)</f>
        <v>0</v>
      </c>
      <c r="L196" s="22">
        <f t="shared" ca="1" si="18"/>
        <v>0</v>
      </c>
      <c r="M196" s="22">
        <f t="shared" ca="1" si="19"/>
        <v>0</v>
      </c>
      <c r="N196" s="127">
        <f t="shared" ca="1" si="20"/>
        <v>0</v>
      </c>
      <c r="O196" s="126">
        <f t="shared" ca="1" si="21"/>
        <v>0</v>
      </c>
    </row>
    <row r="197" spans="2:15" x14ac:dyDescent="0.2">
      <c r="B197" s="128">
        <f t="shared" ca="1" si="16"/>
        <v>45329</v>
      </c>
      <c r="C197" s="118">
        <f t="shared" ca="1" si="22"/>
        <v>45329</v>
      </c>
      <c r="D197" s="22">
        <f t="shared" ca="1" si="17"/>
        <v>3</v>
      </c>
      <c r="E197" s="118">
        <f ca="1">VLOOKUP(C197,'Vakantie-Feestdagen'!B:B,1,1)</f>
        <v>45283</v>
      </c>
      <c r="F197" s="118">
        <f ca="1">INDEX('Vakantie-Feestdagen'!C:C,MATCH(E197,'Vakantie-Feestdagen'!B:B,0))</f>
        <v>45298</v>
      </c>
      <c r="G197" s="118" t="str">
        <f ca="1">INDEX('Vakantie-Feestdagen'!D:D,MATCH(F197,'Vakantie-Feestdagen'!C:C,0))</f>
        <v>Kerst</v>
      </c>
      <c r="H197" s="22">
        <f t="shared" ca="1" si="23"/>
        <v>0</v>
      </c>
      <c r="I197" s="22">
        <f ca="1">IFERROR(MIN(1, VLOOKUP(C197,'Vakantie-Feestdagen'!$U:$U,1,0)   ),0)</f>
        <v>0</v>
      </c>
      <c r="J197" s="22">
        <f ca="1">IFERROR(MIN(1, VLOOKUP(C197,Aanvraagformulier!$B$99:$B$115,1,0)   ),0)</f>
        <v>0</v>
      </c>
      <c r="K197" s="22">
        <f ca="1">IFERROR(MIN(1, VLOOKUP(C197,Aanvraagformulier!$N$99:$N$115,1,0)   ),0)</f>
        <v>0</v>
      </c>
      <c r="L197" s="22">
        <f t="shared" ca="1" si="18"/>
        <v>0</v>
      </c>
      <c r="M197" s="22">
        <f t="shared" ca="1" si="19"/>
        <v>0</v>
      </c>
      <c r="N197" s="127">
        <f t="shared" ca="1" si="20"/>
        <v>0</v>
      </c>
      <c r="O197" s="126">
        <f t="shared" ca="1" si="21"/>
        <v>0</v>
      </c>
    </row>
    <row r="198" spans="2:15" x14ac:dyDescent="0.2">
      <c r="B198" s="128">
        <f t="shared" ca="1" si="16"/>
        <v>45330</v>
      </c>
      <c r="C198" s="118">
        <f t="shared" ca="1" si="22"/>
        <v>45330</v>
      </c>
      <c r="D198" s="22">
        <f t="shared" ca="1" si="17"/>
        <v>4</v>
      </c>
      <c r="E198" s="118">
        <f ca="1">VLOOKUP(C198,'Vakantie-Feestdagen'!B:B,1,1)</f>
        <v>45283</v>
      </c>
      <c r="F198" s="118">
        <f ca="1">INDEX('Vakantie-Feestdagen'!C:C,MATCH(E198,'Vakantie-Feestdagen'!B:B,0))</f>
        <v>45298</v>
      </c>
      <c r="G198" s="118" t="str">
        <f ca="1">INDEX('Vakantie-Feestdagen'!D:D,MATCH(F198,'Vakantie-Feestdagen'!C:C,0))</f>
        <v>Kerst</v>
      </c>
      <c r="H198" s="22">
        <f t="shared" ca="1" si="23"/>
        <v>0</v>
      </c>
      <c r="I198" s="22">
        <f ca="1">IFERROR(MIN(1, VLOOKUP(C198,'Vakantie-Feestdagen'!$U:$U,1,0)   ),0)</f>
        <v>0</v>
      </c>
      <c r="J198" s="22">
        <f ca="1">IFERROR(MIN(1, VLOOKUP(C198,Aanvraagformulier!$B$99:$B$115,1,0)   ),0)</f>
        <v>0</v>
      </c>
      <c r="K198" s="22">
        <f ca="1">IFERROR(MIN(1, VLOOKUP(C198,Aanvraagformulier!$N$99:$N$115,1,0)   ),0)</f>
        <v>0</v>
      </c>
      <c r="L198" s="22">
        <f t="shared" ca="1" si="18"/>
        <v>0</v>
      </c>
      <c r="M198" s="22">
        <f t="shared" ca="1" si="19"/>
        <v>0</v>
      </c>
      <c r="N198" s="127">
        <f t="shared" ca="1" si="20"/>
        <v>0</v>
      </c>
      <c r="O198" s="126">
        <f t="shared" ca="1" si="21"/>
        <v>0</v>
      </c>
    </row>
    <row r="199" spans="2:15" x14ac:dyDescent="0.2">
      <c r="B199" s="128">
        <f t="shared" ref="B199:B262" ca="1" si="24">C199</f>
        <v>45331</v>
      </c>
      <c r="C199" s="118">
        <f t="shared" ca="1" si="22"/>
        <v>45331</v>
      </c>
      <c r="D199" s="22">
        <f t="shared" ref="D199:D262" ca="1" si="25">WEEKDAY(C199,11)</f>
        <v>5</v>
      </c>
      <c r="E199" s="118">
        <f ca="1">VLOOKUP(C199,'Vakantie-Feestdagen'!B:B,1,1)</f>
        <v>45283</v>
      </c>
      <c r="F199" s="118">
        <f ca="1">INDEX('Vakantie-Feestdagen'!C:C,MATCH(E199,'Vakantie-Feestdagen'!B:B,0))</f>
        <v>45298</v>
      </c>
      <c r="G199" s="118" t="str">
        <f ca="1">INDEX('Vakantie-Feestdagen'!D:D,MATCH(F199,'Vakantie-Feestdagen'!C:C,0))</f>
        <v>Kerst</v>
      </c>
      <c r="H199" s="22">
        <f t="shared" ca="1" si="23"/>
        <v>0</v>
      </c>
      <c r="I199" s="22">
        <f ca="1">IFERROR(MIN(1, VLOOKUP(C199,'Vakantie-Feestdagen'!$U:$U,1,0)   ),0)</f>
        <v>0</v>
      </c>
      <c r="J199" s="22">
        <f ca="1">IFERROR(MIN(1, VLOOKUP(C199,Aanvraagformulier!$B$99:$B$115,1,0)   ),0)</f>
        <v>0</v>
      </c>
      <c r="K199" s="22">
        <f ca="1">IFERROR(MIN(1, VLOOKUP(C199,Aanvraagformulier!$N$99:$N$115,1,0)   ),0)</f>
        <v>0</v>
      </c>
      <c r="L199" s="22">
        <f t="shared" ref="L199:L262" ca="1" si="26">IF(AND($C199&gt;=AP$8,$C199&lt;=AQ$8),1,0)</f>
        <v>0</v>
      </c>
      <c r="M199" s="22">
        <f t="shared" ref="M199:M262" ca="1" si="27">IF(AND($C199&gt;=AP$9,$C199&lt;=AQ$9),1,0)</f>
        <v>0</v>
      </c>
      <c r="N199" s="127">
        <f t="shared" ref="N199:N262" ca="1" si="28">IF(K199=1,1,(H199=0)*(I199=0)*(J199=0))*L199*INDEX($AI$8:$AO$8,1,D199)</f>
        <v>0</v>
      </c>
      <c r="O199" s="126">
        <f t="shared" ref="O199:O262" ca="1" si="29">M199*INDEX($AI$9:$AO$9,1,D199)</f>
        <v>0</v>
      </c>
    </row>
    <row r="200" spans="2:15" x14ac:dyDescent="0.2">
      <c r="B200" s="128">
        <f t="shared" ca="1" si="24"/>
        <v>45332</v>
      </c>
      <c r="C200" s="118">
        <f t="shared" ref="C200:C263" ca="1" si="30">C199+1</f>
        <v>45332</v>
      </c>
      <c r="D200" s="22">
        <f t="shared" ca="1" si="25"/>
        <v>6</v>
      </c>
      <c r="E200" s="118">
        <f ca="1">VLOOKUP(C200,'Vakantie-Feestdagen'!B:B,1,1)</f>
        <v>45332</v>
      </c>
      <c r="F200" s="118">
        <f ca="1">INDEX('Vakantie-Feestdagen'!C:C,MATCH(E200,'Vakantie-Feestdagen'!B:B,0))</f>
        <v>45340</v>
      </c>
      <c r="G200" s="118" t="str">
        <f ca="1">INDEX('Vakantie-Feestdagen'!D:D,MATCH(F200,'Vakantie-Feestdagen'!C:C,0))</f>
        <v>Voorjaar</v>
      </c>
      <c r="H200" s="22">
        <f t="shared" ref="H200:H263" ca="1" si="31">IF(AND(C200&gt;=E200,C200&lt;=F200),1,0)</f>
        <v>1</v>
      </c>
      <c r="I200" s="22">
        <f ca="1">IFERROR(MIN(1, VLOOKUP(C200,'Vakantie-Feestdagen'!$U:$U,1,0)   ),0)</f>
        <v>0</v>
      </c>
      <c r="J200" s="22">
        <f ca="1">IFERROR(MIN(1, VLOOKUP(C200,Aanvraagformulier!$B$99:$B$115,1,0)   ),0)</f>
        <v>0</v>
      </c>
      <c r="K200" s="22">
        <f ca="1">IFERROR(MIN(1, VLOOKUP(C200,Aanvraagformulier!$N$99:$N$115,1,0)   ),0)</f>
        <v>0</v>
      </c>
      <c r="L200" s="22">
        <f t="shared" ca="1" si="26"/>
        <v>0</v>
      </c>
      <c r="M200" s="22">
        <f t="shared" ca="1" si="27"/>
        <v>0</v>
      </c>
      <c r="N200" s="127">
        <f t="shared" ca="1" si="28"/>
        <v>0</v>
      </c>
      <c r="O200" s="126">
        <f t="shared" ca="1" si="29"/>
        <v>0</v>
      </c>
    </row>
    <row r="201" spans="2:15" x14ac:dyDescent="0.2">
      <c r="B201" s="128">
        <f t="shared" ca="1" si="24"/>
        <v>45333</v>
      </c>
      <c r="C201" s="118">
        <f t="shared" ca="1" si="30"/>
        <v>45333</v>
      </c>
      <c r="D201" s="22">
        <f t="shared" ca="1" si="25"/>
        <v>7</v>
      </c>
      <c r="E201" s="118">
        <f ca="1">VLOOKUP(C201,'Vakantie-Feestdagen'!B:B,1,1)</f>
        <v>45332</v>
      </c>
      <c r="F201" s="118">
        <f ca="1">INDEX('Vakantie-Feestdagen'!C:C,MATCH(E201,'Vakantie-Feestdagen'!B:B,0))</f>
        <v>45340</v>
      </c>
      <c r="G201" s="118" t="str">
        <f ca="1">INDEX('Vakantie-Feestdagen'!D:D,MATCH(F201,'Vakantie-Feestdagen'!C:C,0))</f>
        <v>Voorjaar</v>
      </c>
      <c r="H201" s="22">
        <f t="shared" ca="1" si="31"/>
        <v>1</v>
      </c>
      <c r="I201" s="22">
        <f ca="1">IFERROR(MIN(1, VLOOKUP(C201,'Vakantie-Feestdagen'!$U:$U,1,0)   ),0)</f>
        <v>0</v>
      </c>
      <c r="J201" s="22">
        <f ca="1">IFERROR(MIN(1, VLOOKUP(C201,Aanvraagformulier!$B$99:$B$115,1,0)   ),0)</f>
        <v>0</v>
      </c>
      <c r="K201" s="22">
        <f ca="1">IFERROR(MIN(1, VLOOKUP(C201,Aanvraagformulier!$N$99:$N$115,1,0)   ),0)</f>
        <v>0</v>
      </c>
      <c r="L201" s="22">
        <f t="shared" ca="1" si="26"/>
        <v>0</v>
      </c>
      <c r="M201" s="22">
        <f t="shared" ca="1" si="27"/>
        <v>0</v>
      </c>
      <c r="N201" s="127">
        <f t="shared" ca="1" si="28"/>
        <v>0</v>
      </c>
      <c r="O201" s="126">
        <f t="shared" ca="1" si="29"/>
        <v>0</v>
      </c>
    </row>
    <row r="202" spans="2:15" x14ac:dyDescent="0.2">
      <c r="B202" s="128">
        <f t="shared" ca="1" si="24"/>
        <v>45334</v>
      </c>
      <c r="C202" s="118">
        <f t="shared" ca="1" si="30"/>
        <v>45334</v>
      </c>
      <c r="D202" s="22">
        <f t="shared" ca="1" si="25"/>
        <v>1</v>
      </c>
      <c r="E202" s="118">
        <f ca="1">VLOOKUP(C202,'Vakantie-Feestdagen'!B:B,1,1)</f>
        <v>45332</v>
      </c>
      <c r="F202" s="118">
        <f ca="1">INDEX('Vakantie-Feestdagen'!C:C,MATCH(E202,'Vakantie-Feestdagen'!B:B,0))</f>
        <v>45340</v>
      </c>
      <c r="G202" s="118" t="str">
        <f ca="1">INDEX('Vakantie-Feestdagen'!D:D,MATCH(F202,'Vakantie-Feestdagen'!C:C,0))</f>
        <v>Voorjaar</v>
      </c>
      <c r="H202" s="22">
        <f t="shared" ca="1" si="31"/>
        <v>1</v>
      </c>
      <c r="I202" s="22">
        <f ca="1">IFERROR(MIN(1, VLOOKUP(C202,'Vakantie-Feestdagen'!$U:$U,1,0)   ),0)</f>
        <v>0</v>
      </c>
      <c r="J202" s="22">
        <f ca="1">IFERROR(MIN(1, VLOOKUP(C202,Aanvraagformulier!$B$99:$B$115,1,0)   ),0)</f>
        <v>0</v>
      </c>
      <c r="K202" s="22">
        <f ca="1">IFERROR(MIN(1, VLOOKUP(C202,Aanvraagformulier!$N$99:$N$115,1,0)   ),0)</f>
        <v>0</v>
      </c>
      <c r="L202" s="22">
        <f t="shared" ca="1" si="26"/>
        <v>0</v>
      </c>
      <c r="M202" s="22">
        <f t="shared" ca="1" si="27"/>
        <v>0</v>
      </c>
      <c r="N202" s="127">
        <f t="shared" ca="1" si="28"/>
        <v>0</v>
      </c>
      <c r="O202" s="126">
        <f t="shared" ca="1" si="29"/>
        <v>0</v>
      </c>
    </row>
    <row r="203" spans="2:15" x14ac:dyDescent="0.2">
      <c r="B203" s="128">
        <f t="shared" ca="1" si="24"/>
        <v>45335</v>
      </c>
      <c r="C203" s="118">
        <f t="shared" ca="1" si="30"/>
        <v>45335</v>
      </c>
      <c r="D203" s="22">
        <f t="shared" ca="1" si="25"/>
        <v>2</v>
      </c>
      <c r="E203" s="118">
        <f ca="1">VLOOKUP(C203,'Vakantie-Feestdagen'!B:B,1,1)</f>
        <v>45332</v>
      </c>
      <c r="F203" s="118">
        <f ca="1">INDEX('Vakantie-Feestdagen'!C:C,MATCH(E203,'Vakantie-Feestdagen'!B:B,0))</f>
        <v>45340</v>
      </c>
      <c r="G203" s="118" t="str">
        <f ca="1">INDEX('Vakantie-Feestdagen'!D:D,MATCH(F203,'Vakantie-Feestdagen'!C:C,0))</f>
        <v>Voorjaar</v>
      </c>
      <c r="H203" s="22">
        <f t="shared" ca="1" si="31"/>
        <v>1</v>
      </c>
      <c r="I203" s="22">
        <f ca="1">IFERROR(MIN(1, VLOOKUP(C203,'Vakantie-Feestdagen'!$U:$U,1,0)   ),0)</f>
        <v>0</v>
      </c>
      <c r="J203" s="22">
        <f ca="1">IFERROR(MIN(1, VLOOKUP(C203,Aanvraagformulier!$B$99:$B$115,1,0)   ),0)</f>
        <v>0</v>
      </c>
      <c r="K203" s="22">
        <f ca="1">IFERROR(MIN(1, VLOOKUP(C203,Aanvraagformulier!$N$99:$N$115,1,0)   ),0)</f>
        <v>0</v>
      </c>
      <c r="L203" s="22">
        <f t="shared" ca="1" si="26"/>
        <v>0</v>
      </c>
      <c r="M203" s="22">
        <f t="shared" ca="1" si="27"/>
        <v>0</v>
      </c>
      <c r="N203" s="127">
        <f t="shared" ca="1" si="28"/>
        <v>0</v>
      </c>
      <c r="O203" s="126">
        <f t="shared" ca="1" si="29"/>
        <v>0</v>
      </c>
    </row>
    <row r="204" spans="2:15" x14ac:dyDescent="0.2">
      <c r="B204" s="128">
        <f t="shared" ca="1" si="24"/>
        <v>45336</v>
      </c>
      <c r="C204" s="118">
        <f t="shared" ca="1" si="30"/>
        <v>45336</v>
      </c>
      <c r="D204" s="22">
        <f t="shared" ca="1" si="25"/>
        <v>3</v>
      </c>
      <c r="E204" s="118">
        <f ca="1">VLOOKUP(C204,'Vakantie-Feestdagen'!B:B,1,1)</f>
        <v>45332</v>
      </c>
      <c r="F204" s="118">
        <f ca="1">INDEX('Vakantie-Feestdagen'!C:C,MATCH(E204,'Vakantie-Feestdagen'!B:B,0))</f>
        <v>45340</v>
      </c>
      <c r="G204" s="118" t="str">
        <f ca="1">INDEX('Vakantie-Feestdagen'!D:D,MATCH(F204,'Vakantie-Feestdagen'!C:C,0))</f>
        <v>Voorjaar</v>
      </c>
      <c r="H204" s="22">
        <f t="shared" ca="1" si="31"/>
        <v>1</v>
      </c>
      <c r="I204" s="22">
        <f ca="1">IFERROR(MIN(1, VLOOKUP(C204,'Vakantie-Feestdagen'!$U:$U,1,0)   ),0)</f>
        <v>0</v>
      </c>
      <c r="J204" s="22">
        <f ca="1">IFERROR(MIN(1, VLOOKUP(C204,Aanvraagformulier!$B$99:$B$115,1,0)   ),0)</f>
        <v>0</v>
      </c>
      <c r="K204" s="22">
        <f ca="1">IFERROR(MIN(1, VLOOKUP(C204,Aanvraagformulier!$N$99:$N$115,1,0)   ),0)</f>
        <v>0</v>
      </c>
      <c r="L204" s="22">
        <f t="shared" ca="1" si="26"/>
        <v>0</v>
      </c>
      <c r="M204" s="22">
        <f t="shared" ca="1" si="27"/>
        <v>0</v>
      </c>
      <c r="N204" s="127">
        <f t="shared" ca="1" si="28"/>
        <v>0</v>
      </c>
      <c r="O204" s="126">
        <f t="shared" ca="1" si="29"/>
        <v>0</v>
      </c>
    </row>
    <row r="205" spans="2:15" x14ac:dyDescent="0.2">
      <c r="B205" s="128">
        <f t="shared" ca="1" si="24"/>
        <v>45337</v>
      </c>
      <c r="C205" s="118">
        <f t="shared" ca="1" si="30"/>
        <v>45337</v>
      </c>
      <c r="D205" s="22">
        <f t="shared" ca="1" si="25"/>
        <v>4</v>
      </c>
      <c r="E205" s="118">
        <f ca="1">VLOOKUP(C205,'Vakantie-Feestdagen'!B:B,1,1)</f>
        <v>45332</v>
      </c>
      <c r="F205" s="118">
        <f ca="1">INDEX('Vakantie-Feestdagen'!C:C,MATCH(E205,'Vakantie-Feestdagen'!B:B,0))</f>
        <v>45340</v>
      </c>
      <c r="G205" s="118" t="str">
        <f ca="1">INDEX('Vakantie-Feestdagen'!D:D,MATCH(F205,'Vakantie-Feestdagen'!C:C,0))</f>
        <v>Voorjaar</v>
      </c>
      <c r="H205" s="22">
        <f t="shared" ca="1" si="31"/>
        <v>1</v>
      </c>
      <c r="I205" s="22">
        <f ca="1">IFERROR(MIN(1, VLOOKUP(C205,'Vakantie-Feestdagen'!$U:$U,1,0)   ),0)</f>
        <v>0</v>
      </c>
      <c r="J205" s="22">
        <f ca="1">IFERROR(MIN(1, VLOOKUP(C205,Aanvraagformulier!$B$99:$B$115,1,0)   ),0)</f>
        <v>0</v>
      </c>
      <c r="K205" s="22">
        <f ca="1">IFERROR(MIN(1, VLOOKUP(C205,Aanvraagformulier!$N$99:$N$115,1,0)   ),0)</f>
        <v>0</v>
      </c>
      <c r="L205" s="22">
        <f t="shared" ca="1" si="26"/>
        <v>0</v>
      </c>
      <c r="M205" s="22">
        <f t="shared" ca="1" si="27"/>
        <v>0</v>
      </c>
      <c r="N205" s="127">
        <f t="shared" ca="1" si="28"/>
        <v>0</v>
      </c>
      <c r="O205" s="126">
        <f t="shared" ca="1" si="29"/>
        <v>0</v>
      </c>
    </row>
    <row r="206" spans="2:15" x14ac:dyDescent="0.2">
      <c r="B206" s="128">
        <f t="shared" ca="1" si="24"/>
        <v>45338</v>
      </c>
      <c r="C206" s="118">
        <f t="shared" ca="1" si="30"/>
        <v>45338</v>
      </c>
      <c r="D206" s="22">
        <f t="shared" ca="1" si="25"/>
        <v>5</v>
      </c>
      <c r="E206" s="118">
        <f ca="1">VLOOKUP(C206,'Vakantie-Feestdagen'!B:B,1,1)</f>
        <v>45332</v>
      </c>
      <c r="F206" s="118">
        <f ca="1">INDEX('Vakantie-Feestdagen'!C:C,MATCH(E206,'Vakantie-Feestdagen'!B:B,0))</f>
        <v>45340</v>
      </c>
      <c r="G206" s="118" t="str">
        <f ca="1">INDEX('Vakantie-Feestdagen'!D:D,MATCH(F206,'Vakantie-Feestdagen'!C:C,0))</f>
        <v>Voorjaar</v>
      </c>
      <c r="H206" s="22">
        <f t="shared" ca="1" si="31"/>
        <v>1</v>
      </c>
      <c r="I206" s="22">
        <f ca="1">IFERROR(MIN(1, VLOOKUP(C206,'Vakantie-Feestdagen'!$U:$U,1,0)   ),0)</f>
        <v>0</v>
      </c>
      <c r="J206" s="22">
        <f ca="1">IFERROR(MIN(1, VLOOKUP(C206,Aanvraagformulier!$B$99:$B$115,1,0)   ),0)</f>
        <v>0</v>
      </c>
      <c r="K206" s="22">
        <f ca="1">IFERROR(MIN(1, VLOOKUP(C206,Aanvraagformulier!$N$99:$N$115,1,0)   ),0)</f>
        <v>0</v>
      </c>
      <c r="L206" s="22">
        <f t="shared" ca="1" si="26"/>
        <v>0</v>
      </c>
      <c r="M206" s="22">
        <f t="shared" ca="1" si="27"/>
        <v>0</v>
      </c>
      <c r="N206" s="127">
        <f t="shared" ca="1" si="28"/>
        <v>0</v>
      </c>
      <c r="O206" s="126">
        <f t="shared" ca="1" si="29"/>
        <v>0</v>
      </c>
    </row>
    <row r="207" spans="2:15" x14ac:dyDescent="0.2">
      <c r="B207" s="128">
        <f t="shared" ca="1" si="24"/>
        <v>45339</v>
      </c>
      <c r="C207" s="118">
        <f t="shared" ca="1" si="30"/>
        <v>45339</v>
      </c>
      <c r="D207" s="22">
        <f t="shared" ca="1" si="25"/>
        <v>6</v>
      </c>
      <c r="E207" s="118">
        <f ca="1">VLOOKUP(C207,'Vakantie-Feestdagen'!B:B,1,1)</f>
        <v>45332</v>
      </c>
      <c r="F207" s="118">
        <f ca="1">INDEX('Vakantie-Feestdagen'!C:C,MATCH(E207,'Vakantie-Feestdagen'!B:B,0))</f>
        <v>45340</v>
      </c>
      <c r="G207" s="118" t="str">
        <f ca="1">INDEX('Vakantie-Feestdagen'!D:D,MATCH(F207,'Vakantie-Feestdagen'!C:C,0))</f>
        <v>Voorjaar</v>
      </c>
      <c r="H207" s="22">
        <f t="shared" ca="1" si="31"/>
        <v>1</v>
      </c>
      <c r="I207" s="22">
        <f ca="1">IFERROR(MIN(1, VLOOKUP(C207,'Vakantie-Feestdagen'!$U:$U,1,0)   ),0)</f>
        <v>0</v>
      </c>
      <c r="J207" s="22">
        <f ca="1">IFERROR(MIN(1, VLOOKUP(C207,Aanvraagformulier!$B$99:$B$115,1,0)   ),0)</f>
        <v>0</v>
      </c>
      <c r="K207" s="22">
        <f ca="1">IFERROR(MIN(1, VLOOKUP(C207,Aanvraagformulier!$N$99:$N$115,1,0)   ),0)</f>
        <v>0</v>
      </c>
      <c r="L207" s="22">
        <f t="shared" ca="1" si="26"/>
        <v>0</v>
      </c>
      <c r="M207" s="22">
        <f t="shared" ca="1" si="27"/>
        <v>0</v>
      </c>
      <c r="N207" s="127">
        <f t="shared" ca="1" si="28"/>
        <v>0</v>
      </c>
      <c r="O207" s="126">
        <f t="shared" ca="1" si="29"/>
        <v>0</v>
      </c>
    </row>
    <row r="208" spans="2:15" x14ac:dyDescent="0.2">
      <c r="B208" s="128">
        <f t="shared" ca="1" si="24"/>
        <v>45340</v>
      </c>
      <c r="C208" s="118">
        <f t="shared" ca="1" si="30"/>
        <v>45340</v>
      </c>
      <c r="D208" s="22">
        <f t="shared" ca="1" si="25"/>
        <v>7</v>
      </c>
      <c r="E208" s="118">
        <f ca="1">VLOOKUP(C208,'Vakantie-Feestdagen'!B:B,1,1)</f>
        <v>45332</v>
      </c>
      <c r="F208" s="118">
        <f ca="1">INDEX('Vakantie-Feestdagen'!C:C,MATCH(E208,'Vakantie-Feestdagen'!B:B,0))</f>
        <v>45340</v>
      </c>
      <c r="G208" s="118" t="str">
        <f ca="1">INDEX('Vakantie-Feestdagen'!D:D,MATCH(F208,'Vakantie-Feestdagen'!C:C,0))</f>
        <v>Voorjaar</v>
      </c>
      <c r="H208" s="22">
        <f t="shared" ca="1" si="31"/>
        <v>1</v>
      </c>
      <c r="I208" s="22">
        <f ca="1">IFERROR(MIN(1, VLOOKUP(C208,'Vakantie-Feestdagen'!$U:$U,1,0)   ),0)</f>
        <v>0</v>
      </c>
      <c r="J208" s="22">
        <f ca="1">IFERROR(MIN(1, VLOOKUP(C208,Aanvraagformulier!$B$99:$B$115,1,0)   ),0)</f>
        <v>0</v>
      </c>
      <c r="K208" s="22">
        <f ca="1">IFERROR(MIN(1, VLOOKUP(C208,Aanvraagformulier!$N$99:$N$115,1,0)   ),0)</f>
        <v>0</v>
      </c>
      <c r="L208" s="22">
        <f t="shared" ca="1" si="26"/>
        <v>0</v>
      </c>
      <c r="M208" s="22">
        <f t="shared" ca="1" si="27"/>
        <v>0</v>
      </c>
      <c r="N208" s="127">
        <f t="shared" ca="1" si="28"/>
        <v>0</v>
      </c>
      <c r="O208" s="126">
        <f t="shared" ca="1" si="29"/>
        <v>0</v>
      </c>
    </row>
    <row r="209" spans="2:15" x14ac:dyDescent="0.2">
      <c r="B209" s="128">
        <f t="shared" ca="1" si="24"/>
        <v>45341</v>
      </c>
      <c r="C209" s="118">
        <f t="shared" ca="1" si="30"/>
        <v>45341</v>
      </c>
      <c r="D209" s="22">
        <f t="shared" ca="1" si="25"/>
        <v>1</v>
      </c>
      <c r="E209" s="118">
        <f ca="1">VLOOKUP(C209,'Vakantie-Feestdagen'!B:B,1,1)</f>
        <v>45332</v>
      </c>
      <c r="F209" s="118">
        <f ca="1">INDEX('Vakantie-Feestdagen'!C:C,MATCH(E209,'Vakantie-Feestdagen'!B:B,0))</f>
        <v>45340</v>
      </c>
      <c r="G209" s="118" t="str">
        <f ca="1">INDEX('Vakantie-Feestdagen'!D:D,MATCH(F209,'Vakantie-Feestdagen'!C:C,0))</f>
        <v>Voorjaar</v>
      </c>
      <c r="H209" s="22">
        <f t="shared" ca="1" si="31"/>
        <v>0</v>
      </c>
      <c r="I209" s="22">
        <f ca="1">IFERROR(MIN(1, VLOOKUP(C209,'Vakantie-Feestdagen'!$U:$U,1,0)   ),0)</f>
        <v>0</v>
      </c>
      <c r="J209" s="22">
        <f ca="1">IFERROR(MIN(1, VLOOKUP(C209,Aanvraagformulier!$B$99:$B$115,1,0)   ),0)</f>
        <v>0</v>
      </c>
      <c r="K209" s="22">
        <f ca="1">IFERROR(MIN(1, VLOOKUP(C209,Aanvraagformulier!$N$99:$N$115,1,0)   ),0)</f>
        <v>0</v>
      </c>
      <c r="L209" s="22">
        <f t="shared" ca="1" si="26"/>
        <v>0</v>
      </c>
      <c r="M209" s="22">
        <f t="shared" ca="1" si="27"/>
        <v>0</v>
      </c>
      <c r="N209" s="127">
        <f t="shared" ca="1" si="28"/>
        <v>0</v>
      </c>
      <c r="O209" s="126">
        <f t="shared" ca="1" si="29"/>
        <v>0</v>
      </c>
    </row>
    <row r="210" spans="2:15" x14ac:dyDescent="0.2">
      <c r="B210" s="128">
        <f t="shared" ca="1" si="24"/>
        <v>45342</v>
      </c>
      <c r="C210" s="118">
        <f t="shared" ca="1" si="30"/>
        <v>45342</v>
      </c>
      <c r="D210" s="22">
        <f t="shared" ca="1" si="25"/>
        <v>2</v>
      </c>
      <c r="E210" s="118">
        <f ca="1">VLOOKUP(C210,'Vakantie-Feestdagen'!B:B,1,1)</f>
        <v>45332</v>
      </c>
      <c r="F210" s="118">
        <f ca="1">INDEX('Vakantie-Feestdagen'!C:C,MATCH(E210,'Vakantie-Feestdagen'!B:B,0))</f>
        <v>45340</v>
      </c>
      <c r="G210" s="118" t="str">
        <f ca="1">INDEX('Vakantie-Feestdagen'!D:D,MATCH(F210,'Vakantie-Feestdagen'!C:C,0))</f>
        <v>Voorjaar</v>
      </c>
      <c r="H210" s="22">
        <f t="shared" ca="1" si="31"/>
        <v>0</v>
      </c>
      <c r="I210" s="22">
        <f ca="1">IFERROR(MIN(1, VLOOKUP(C210,'Vakantie-Feestdagen'!$U:$U,1,0)   ),0)</f>
        <v>0</v>
      </c>
      <c r="J210" s="22">
        <f ca="1">IFERROR(MIN(1, VLOOKUP(C210,Aanvraagformulier!$B$99:$B$115,1,0)   ),0)</f>
        <v>0</v>
      </c>
      <c r="K210" s="22">
        <f ca="1">IFERROR(MIN(1, VLOOKUP(C210,Aanvraagformulier!$N$99:$N$115,1,0)   ),0)</f>
        <v>0</v>
      </c>
      <c r="L210" s="22">
        <f t="shared" ca="1" si="26"/>
        <v>0</v>
      </c>
      <c r="M210" s="22">
        <f t="shared" ca="1" si="27"/>
        <v>0</v>
      </c>
      <c r="N210" s="127">
        <f t="shared" ca="1" si="28"/>
        <v>0</v>
      </c>
      <c r="O210" s="126">
        <f t="shared" ca="1" si="29"/>
        <v>0</v>
      </c>
    </row>
    <row r="211" spans="2:15" x14ac:dyDescent="0.2">
      <c r="B211" s="128">
        <f t="shared" ca="1" si="24"/>
        <v>45343</v>
      </c>
      <c r="C211" s="118">
        <f t="shared" ca="1" si="30"/>
        <v>45343</v>
      </c>
      <c r="D211" s="22">
        <f t="shared" ca="1" si="25"/>
        <v>3</v>
      </c>
      <c r="E211" s="118">
        <f ca="1">VLOOKUP(C211,'Vakantie-Feestdagen'!B:B,1,1)</f>
        <v>45332</v>
      </c>
      <c r="F211" s="118">
        <f ca="1">INDEX('Vakantie-Feestdagen'!C:C,MATCH(E211,'Vakantie-Feestdagen'!B:B,0))</f>
        <v>45340</v>
      </c>
      <c r="G211" s="118" t="str">
        <f ca="1">INDEX('Vakantie-Feestdagen'!D:D,MATCH(F211,'Vakantie-Feestdagen'!C:C,0))</f>
        <v>Voorjaar</v>
      </c>
      <c r="H211" s="22">
        <f t="shared" ca="1" si="31"/>
        <v>0</v>
      </c>
      <c r="I211" s="22">
        <f ca="1">IFERROR(MIN(1, VLOOKUP(C211,'Vakantie-Feestdagen'!$U:$U,1,0)   ),0)</f>
        <v>0</v>
      </c>
      <c r="J211" s="22">
        <f ca="1">IFERROR(MIN(1, VLOOKUP(C211,Aanvraagformulier!$B$99:$B$115,1,0)   ),0)</f>
        <v>0</v>
      </c>
      <c r="K211" s="22">
        <f ca="1">IFERROR(MIN(1, VLOOKUP(C211,Aanvraagformulier!$N$99:$N$115,1,0)   ),0)</f>
        <v>0</v>
      </c>
      <c r="L211" s="22">
        <f t="shared" ca="1" si="26"/>
        <v>0</v>
      </c>
      <c r="M211" s="22">
        <f t="shared" ca="1" si="27"/>
        <v>0</v>
      </c>
      <c r="N211" s="127">
        <f t="shared" ca="1" si="28"/>
        <v>0</v>
      </c>
      <c r="O211" s="126">
        <f t="shared" ca="1" si="29"/>
        <v>0</v>
      </c>
    </row>
    <row r="212" spans="2:15" x14ac:dyDescent="0.2">
      <c r="B212" s="128">
        <f t="shared" ca="1" si="24"/>
        <v>45344</v>
      </c>
      <c r="C212" s="118">
        <f t="shared" ca="1" si="30"/>
        <v>45344</v>
      </c>
      <c r="D212" s="22">
        <f t="shared" ca="1" si="25"/>
        <v>4</v>
      </c>
      <c r="E212" s="118">
        <f ca="1">VLOOKUP(C212,'Vakantie-Feestdagen'!B:B,1,1)</f>
        <v>45332</v>
      </c>
      <c r="F212" s="118">
        <f ca="1">INDEX('Vakantie-Feestdagen'!C:C,MATCH(E212,'Vakantie-Feestdagen'!B:B,0))</f>
        <v>45340</v>
      </c>
      <c r="G212" s="118" t="str">
        <f ca="1">INDEX('Vakantie-Feestdagen'!D:D,MATCH(F212,'Vakantie-Feestdagen'!C:C,0))</f>
        <v>Voorjaar</v>
      </c>
      <c r="H212" s="22">
        <f t="shared" ca="1" si="31"/>
        <v>0</v>
      </c>
      <c r="I212" s="22">
        <f ca="1">IFERROR(MIN(1, VLOOKUP(C212,'Vakantie-Feestdagen'!$U:$U,1,0)   ),0)</f>
        <v>0</v>
      </c>
      <c r="J212" s="22">
        <f ca="1">IFERROR(MIN(1, VLOOKUP(C212,Aanvraagformulier!$B$99:$B$115,1,0)   ),0)</f>
        <v>0</v>
      </c>
      <c r="K212" s="22">
        <f ca="1">IFERROR(MIN(1, VLOOKUP(C212,Aanvraagformulier!$N$99:$N$115,1,0)   ),0)</f>
        <v>0</v>
      </c>
      <c r="L212" s="22">
        <f t="shared" ca="1" si="26"/>
        <v>0</v>
      </c>
      <c r="M212" s="22">
        <f t="shared" ca="1" si="27"/>
        <v>0</v>
      </c>
      <c r="N212" s="127">
        <f t="shared" ca="1" si="28"/>
        <v>0</v>
      </c>
      <c r="O212" s="126">
        <f t="shared" ca="1" si="29"/>
        <v>0</v>
      </c>
    </row>
    <row r="213" spans="2:15" x14ac:dyDescent="0.2">
      <c r="B213" s="128">
        <f t="shared" ca="1" si="24"/>
        <v>45345</v>
      </c>
      <c r="C213" s="118">
        <f t="shared" ca="1" si="30"/>
        <v>45345</v>
      </c>
      <c r="D213" s="22">
        <f t="shared" ca="1" si="25"/>
        <v>5</v>
      </c>
      <c r="E213" s="118">
        <f ca="1">VLOOKUP(C213,'Vakantie-Feestdagen'!B:B,1,1)</f>
        <v>45332</v>
      </c>
      <c r="F213" s="118">
        <f ca="1">INDEX('Vakantie-Feestdagen'!C:C,MATCH(E213,'Vakantie-Feestdagen'!B:B,0))</f>
        <v>45340</v>
      </c>
      <c r="G213" s="118" t="str">
        <f ca="1">INDEX('Vakantie-Feestdagen'!D:D,MATCH(F213,'Vakantie-Feestdagen'!C:C,0))</f>
        <v>Voorjaar</v>
      </c>
      <c r="H213" s="22">
        <f t="shared" ca="1" si="31"/>
        <v>0</v>
      </c>
      <c r="I213" s="22">
        <f ca="1">IFERROR(MIN(1, VLOOKUP(C213,'Vakantie-Feestdagen'!$U:$U,1,0)   ),0)</f>
        <v>0</v>
      </c>
      <c r="J213" s="22">
        <f ca="1">IFERROR(MIN(1, VLOOKUP(C213,Aanvraagformulier!$B$99:$B$115,1,0)   ),0)</f>
        <v>0</v>
      </c>
      <c r="K213" s="22">
        <f ca="1">IFERROR(MIN(1, VLOOKUP(C213,Aanvraagformulier!$N$99:$N$115,1,0)   ),0)</f>
        <v>0</v>
      </c>
      <c r="L213" s="22">
        <f t="shared" ca="1" si="26"/>
        <v>0</v>
      </c>
      <c r="M213" s="22">
        <f t="shared" ca="1" si="27"/>
        <v>0</v>
      </c>
      <c r="N213" s="127">
        <f t="shared" ca="1" si="28"/>
        <v>0</v>
      </c>
      <c r="O213" s="126">
        <f t="shared" ca="1" si="29"/>
        <v>0</v>
      </c>
    </row>
    <row r="214" spans="2:15" x14ac:dyDescent="0.2">
      <c r="B214" s="128">
        <f t="shared" ca="1" si="24"/>
        <v>45346</v>
      </c>
      <c r="C214" s="118">
        <f t="shared" ca="1" si="30"/>
        <v>45346</v>
      </c>
      <c r="D214" s="22">
        <f t="shared" ca="1" si="25"/>
        <v>6</v>
      </c>
      <c r="E214" s="118">
        <f ca="1">VLOOKUP(C214,'Vakantie-Feestdagen'!B:B,1,1)</f>
        <v>45332</v>
      </c>
      <c r="F214" s="118">
        <f ca="1">INDEX('Vakantie-Feestdagen'!C:C,MATCH(E214,'Vakantie-Feestdagen'!B:B,0))</f>
        <v>45340</v>
      </c>
      <c r="G214" s="118" t="str">
        <f ca="1">INDEX('Vakantie-Feestdagen'!D:D,MATCH(F214,'Vakantie-Feestdagen'!C:C,0))</f>
        <v>Voorjaar</v>
      </c>
      <c r="H214" s="22">
        <f t="shared" ca="1" si="31"/>
        <v>0</v>
      </c>
      <c r="I214" s="22">
        <f ca="1">IFERROR(MIN(1, VLOOKUP(C214,'Vakantie-Feestdagen'!$U:$U,1,0)   ),0)</f>
        <v>0</v>
      </c>
      <c r="J214" s="22">
        <f ca="1">IFERROR(MIN(1, VLOOKUP(C214,Aanvraagformulier!$B$99:$B$115,1,0)   ),0)</f>
        <v>0</v>
      </c>
      <c r="K214" s="22">
        <f ca="1">IFERROR(MIN(1, VLOOKUP(C214,Aanvraagformulier!$N$99:$N$115,1,0)   ),0)</f>
        <v>0</v>
      </c>
      <c r="L214" s="22">
        <f t="shared" ca="1" si="26"/>
        <v>0</v>
      </c>
      <c r="M214" s="22">
        <f t="shared" ca="1" si="27"/>
        <v>0</v>
      </c>
      <c r="N214" s="127">
        <f t="shared" ca="1" si="28"/>
        <v>0</v>
      </c>
      <c r="O214" s="126">
        <f t="shared" ca="1" si="29"/>
        <v>0</v>
      </c>
    </row>
    <row r="215" spans="2:15" x14ac:dyDescent="0.2">
      <c r="B215" s="128">
        <f t="shared" ca="1" si="24"/>
        <v>45347</v>
      </c>
      <c r="C215" s="118">
        <f t="shared" ca="1" si="30"/>
        <v>45347</v>
      </c>
      <c r="D215" s="22">
        <f t="shared" ca="1" si="25"/>
        <v>7</v>
      </c>
      <c r="E215" s="118">
        <f ca="1">VLOOKUP(C215,'Vakantie-Feestdagen'!B:B,1,1)</f>
        <v>45332</v>
      </c>
      <c r="F215" s="118">
        <f ca="1">INDEX('Vakantie-Feestdagen'!C:C,MATCH(E215,'Vakantie-Feestdagen'!B:B,0))</f>
        <v>45340</v>
      </c>
      <c r="G215" s="118" t="str">
        <f ca="1">INDEX('Vakantie-Feestdagen'!D:D,MATCH(F215,'Vakantie-Feestdagen'!C:C,0))</f>
        <v>Voorjaar</v>
      </c>
      <c r="H215" s="22">
        <f t="shared" ca="1" si="31"/>
        <v>0</v>
      </c>
      <c r="I215" s="22">
        <f ca="1">IFERROR(MIN(1, VLOOKUP(C215,'Vakantie-Feestdagen'!$U:$U,1,0)   ),0)</f>
        <v>0</v>
      </c>
      <c r="J215" s="22">
        <f ca="1">IFERROR(MIN(1, VLOOKUP(C215,Aanvraagformulier!$B$99:$B$115,1,0)   ),0)</f>
        <v>0</v>
      </c>
      <c r="K215" s="22">
        <f ca="1">IFERROR(MIN(1, VLOOKUP(C215,Aanvraagformulier!$N$99:$N$115,1,0)   ),0)</f>
        <v>0</v>
      </c>
      <c r="L215" s="22">
        <f t="shared" ca="1" si="26"/>
        <v>0</v>
      </c>
      <c r="M215" s="22">
        <f t="shared" ca="1" si="27"/>
        <v>0</v>
      </c>
      <c r="N215" s="127">
        <f t="shared" ca="1" si="28"/>
        <v>0</v>
      </c>
      <c r="O215" s="126">
        <f t="shared" ca="1" si="29"/>
        <v>0</v>
      </c>
    </row>
    <row r="216" spans="2:15" x14ac:dyDescent="0.2">
      <c r="B216" s="128">
        <f t="shared" ca="1" si="24"/>
        <v>45348</v>
      </c>
      <c r="C216" s="118">
        <f t="shared" ca="1" si="30"/>
        <v>45348</v>
      </c>
      <c r="D216" s="22">
        <f t="shared" ca="1" si="25"/>
        <v>1</v>
      </c>
      <c r="E216" s="118">
        <f ca="1">VLOOKUP(C216,'Vakantie-Feestdagen'!B:B,1,1)</f>
        <v>45332</v>
      </c>
      <c r="F216" s="118">
        <f ca="1">INDEX('Vakantie-Feestdagen'!C:C,MATCH(E216,'Vakantie-Feestdagen'!B:B,0))</f>
        <v>45340</v>
      </c>
      <c r="G216" s="118" t="str">
        <f ca="1">INDEX('Vakantie-Feestdagen'!D:D,MATCH(F216,'Vakantie-Feestdagen'!C:C,0))</f>
        <v>Voorjaar</v>
      </c>
      <c r="H216" s="22">
        <f t="shared" ca="1" si="31"/>
        <v>0</v>
      </c>
      <c r="I216" s="22">
        <f ca="1">IFERROR(MIN(1, VLOOKUP(C216,'Vakantie-Feestdagen'!$U:$U,1,0)   ),0)</f>
        <v>0</v>
      </c>
      <c r="J216" s="22">
        <f ca="1">IFERROR(MIN(1, VLOOKUP(C216,Aanvraagformulier!$B$99:$B$115,1,0)   ),0)</f>
        <v>0</v>
      </c>
      <c r="K216" s="22">
        <f ca="1">IFERROR(MIN(1, VLOOKUP(C216,Aanvraagformulier!$N$99:$N$115,1,0)   ),0)</f>
        <v>0</v>
      </c>
      <c r="L216" s="22">
        <f t="shared" ca="1" si="26"/>
        <v>0</v>
      </c>
      <c r="M216" s="22">
        <f t="shared" ca="1" si="27"/>
        <v>0</v>
      </c>
      <c r="N216" s="127">
        <f t="shared" ca="1" si="28"/>
        <v>0</v>
      </c>
      <c r="O216" s="126">
        <f t="shared" ca="1" si="29"/>
        <v>0</v>
      </c>
    </row>
    <row r="217" spans="2:15" x14ac:dyDescent="0.2">
      <c r="B217" s="128">
        <f t="shared" ca="1" si="24"/>
        <v>45349</v>
      </c>
      <c r="C217" s="118">
        <f t="shared" ca="1" si="30"/>
        <v>45349</v>
      </c>
      <c r="D217" s="22">
        <f t="shared" ca="1" si="25"/>
        <v>2</v>
      </c>
      <c r="E217" s="118">
        <f ca="1">VLOOKUP(C217,'Vakantie-Feestdagen'!B:B,1,1)</f>
        <v>45332</v>
      </c>
      <c r="F217" s="118">
        <f ca="1">INDEX('Vakantie-Feestdagen'!C:C,MATCH(E217,'Vakantie-Feestdagen'!B:B,0))</f>
        <v>45340</v>
      </c>
      <c r="G217" s="118" t="str">
        <f ca="1">INDEX('Vakantie-Feestdagen'!D:D,MATCH(F217,'Vakantie-Feestdagen'!C:C,0))</f>
        <v>Voorjaar</v>
      </c>
      <c r="H217" s="22">
        <f t="shared" ca="1" si="31"/>
        <v>0</v>
      </c>
      <c r="I217" s="22">
        <f ca="1">IFERROR(MIN(1, VLOOKUP(C217,'Vakantie-Feestdagen'!$U:$U,1,0)   ),0)</f>
        <v>0</v>
      </c>
      <c r="J217" s="22">
        <f ca="1">IFERROR(MIN(1, VLOOKUP(C217,Aanvraagformulier!$B$99:$B$115,1,0)   ),0)</f>
        <v>0</v>
      </c>
      <c r="K217" s="22">
        <f ca="1">IFERROR(MIN(1, VLOOKUP(C217,Aanvraagformulier!$N$99:$N$115,1,0)   ),0)</f>
        <v>0</v>
      </c>
      <c r="L217" s="22">
        <f t="shared" ca="1" si="26"/>
        <v>0</v>
      </c>
      <c r="M217" s="22">
        <f t="shared" ca="1" si="27"/>
        <v>0</v>
      </c>
      <c r="N217" s="127">
        <f t="shared" ca="1" si="28"/>
        <v>0</v>
      </c>
      <c r="O217" s="126">
        <f t="shared" ca="1" si="29"/>
        <v>0</v>
      </c>
    </row>
    <row r="218" spans="2:15" x14ac:dyDescent="0.2">
      <c r="B218" s="128">
        <f t="shared" ca="1" si="24"/>
        <v>45350</v>
      </c>
      <c r="C218" s="118">
        <f t="shared" ca="1" si="30"/>
        <v>45350</v>
      </c>
      <c r="D218" s="22">
        <f t="shared" ca="1" si="25"/>
        <v>3</v>
      </c>
      <c r="E218" s="118">
        <f ca="1">VLOOKUP(C218,'Vakantie-Feestdagen'!B:B,1,1)</f>
        <v>45332</v>
      </c>
      <c r="F218" s="118">
        <f ca="1">INDEX('Vakantie-Feestdagen'!C:C,MATCH(E218,'Vakantie-Feestdagen'!B:B,0))</f>
        <v>45340</v>
      </c>
      <c r="G218" s="118" t="str">
        <f ca="1">INDEX('Vakantie-Feestdagen'!D:D,MATCH(F218,'Vakantie-Feestdagen'!C:C,0))</f>
        <v>Voorjaar</v>
      </c>
      <c r="H218" s="22">
        <f t="shared" ca="1" si="31"/>
        <v>0</v>
      </c>
      <c r="I218" s="22">
        <f ca="1">IFERROR(MIN(1, VLOOKUP(C218,'Vakantie-Feestdagen'!$U:$U,1,0)   ),0)</f>
        <v>0</v>
      </c>
      <c r="J218" s="22">
        <f ca="1">IFERROR(MIN(1, VLOOKUP(C218,Aanvraagformulier!$B$99:$B$115,1,0)   ),0)</f>
        <v>0</v>
      </c>
      <c r="K218" s="22">
        <f ca="1">IFERROR(MIN(1, VLOOKUP(C218,Aanvraagformulier!$N$99:$N$115,1,0)   ),0)</f>
        <v>0</v>
      </c>
      <c r="L218" s="22">
        <f t="shared" ca="1" si="26"/>
        <v>0</v>
      </c>
      <c r="M218" s="22">
        <f t="shared" ca="1" si="27"/>
        <v>0</v>
      </c>
      <c r="N218" s="127">
        <f t="shared" ca="1" si="28"/>
        <v>0</v>
      </c>
      <c r="O218" s="126">
        <f t="shared" ca="1" si="29"/>
        <v>0</v>
      </c>
    </row>
    <row r="219" spans="2:15" x14ac:dyDescent="0.2">
      <c r="B219" s="128">
        <f t="shared" ca="1" si="24"/>
        <v>45351</v>
      </c>
      <c r="C219" s="118">
        <f t="shared" ca="1" si="30"/>
        <v>45351</v>
      </c>
      <c r="D219" s="22">
        <f t="shared" ca="1" si="25"/>
        <v>4</v>
      </c>
      <c r="E219" s="118">
        <f ca="1">VLOOKUP(C219,'Vakantie-Feestdagen'!B:B,1,1)</f>
        <v>45332</v>
      </c>
      <c r="F219" s="118">
        <f ca="1">INDEX('Vakantie-Feestdagen'!C:C,MATCH(E219,'Vakantie-Feestdagen'!B:B,0))</f>
        <v>45340</v>
      </c>
      <c r="G219" s="118" t="str">
        <f ca="1">INDEX('Vakantie-Feestdagen'!D:D,MATCH(F219,'Vakantie-Feestdagen'!C:C,0))</f>
        <v>Voorjaar</v>
      </c>
      <c r="H219" s="22">
        <f t="shared" ca="1" si="31"/>
        <v>0</v>
      </c>
      <c r="I219" s="22">
        <f ca="1">IFERROR(MIN(1, VLOOKUP(C219,'Vakantie-Feestdagen'!$U:$U,1,0)   ),0)</f>
        <v>0</v>
      </c>
      <c r="J219" s="22">
        <f ca="1">IFERROR(MIN(1, VLOOKUP(C219,Aanvraagformulier!$B$99:$B$115,1,0)   ),0)</f>
        <v>0</v>
      </c>
      <c r="K219" s="22">
        <f ca="1">IFERROR(MIN(1, VLOOKUP(C219,Aanvraagformulier!$N$99:$N$115,1,0)   ),0)</f>
        <v>0</v>
      </c>
      <c r="L219" s="22">
        <f t="shared" ca="1" si="26"/>
        <v>0</v>
      </c>
      <c r="M219" s="22">
        <f t="shared" ca="1" si="27"/>
        <v>0</v>
      </c>
      <c r="N219" s="127">
        <f t="shared" ca="1" si="28"/>
        <v>0</v>
      </c>
      <c r="O219" s="126">
        <f t="shared" ca="1" si="29"/>
        <v>0</v>
      </c>
    </row>
    <row r="220" spans="2:15" x14ac:dyDescent="0.2">
      <c r="B220" s="128">
        <f t="shared" ca="1" si="24"/>
        <v>45352</v>
      </c>
      <c r="C220" s="118">
        <f t="shared" ca="1" si="30"/>
        <v>45352</v>
      </c>
      <c r="D220" s="22">
        <f t="shared" ca="1" si="25"/>
        <v>5</v>
      </c>
      <c r="E220" s="118">
        <f ca="1">VLOOKUP(C220,'Vakantie-Feestdagen'!B:B,1,1)</f>
        <v>45332</v>
      </c>
      <c r="F220" s="118">
        <f ca="1">INDEX('Vakantie-Feestdagen'!C:C,MATCH(E220,'Vakantie-Feestdagen'!B:B,0))</f>
        <v>45340</v>
      </c>
      <c r="G220" s="118" t="str">
        <f ca="1">INDEX('Vakantie-Feestdagen'!D:D,MATCH(F220,'Vakantie-Feestdagen'!C:C,0))</f>
        <v>Voorjaar</v>
      </c>
      <c r="H220" s="22">
        <f t="shared" ca="1" si="31"/>
        <v>0</v>
      </c>
      <c r="I220" s="22">
        <f ca="1">IFERROR(MIN(1, VLOOKUP(C220,'Vakantie-Feestdagen'!$U:$U,1,0)   ),0)</f>
        <v>0</v>
      </c>
      <c r="J220" s="22">
        <f ca="1">IFERROR(MIN(1, VLOOKUP(C220,Aanvraagformulier!$B$99:$B$115,1,0)   ),0)</f>
        <v>0</v>
      </c>
      <c r="K220" s="22">
        <f ca="1">IFERROR(MIN(1, VLOOKUP(C220,Aanvraagformulier!$N$99:$N$115,1,0)   ),0)</f>
        <v>0</v>
      </c>
      <c r="L220" s="22">
        <f t="shared" ca="1" si="26"/>
        <v>0</v>
      </c>
      <c r="M220" s="22">
        <f t="shared" ca="1" si="27"/>
        <v>0</v>
      </c>
      <c r="N220" s="127">
        <f t="shared" ca="1" si="28"/>
        <v>0</v>
      </c>
      <c r="O220" s="126">
        <f t="shared" ca="1" si="29"/>
        <v>0</v>
      </c>
    </row>
    <row r="221" spans="2:15" x14ac:dyDescent="0.2">
      <c r="B221" s="128">
        <f t="shared" ca="1" si="24"/>
        <v>45353</v>
      </c>
      <c r="C221" s="118">
        <f t="shared" ca="1" si="30"/>
        <v>45353</v>
      </c>
      <c r="D221" s="22">
        <f t="shared" ca="1" si="25"/>
        <v>6</v>
      </c>
      <c r="E221" s="118">
        <f ca="1">VLOOKUP(C221,'Vakantie-Feestdagen'!B:B,1,1)</f>
        <v>45332</v>
      </c>
      <c r="F221" s="118">
        <f ca="1">INDEX('Vakantie-Feestdagen'!C:C,MATCH(E221,'Vakantie-Feestdagen'!B:B,0))</f>
        <v>45340</v>
      </c>
      <c r="G221" s="118" t="str">
        <f ca="1">INDEX('Vakantie-Feestdagen'!D:D,MATCH(F221,'Vakantie-Feestdagen'!C:C,0))</f>
        <v>Voorjaar</v>
      </c>
      <c r="H221" s="22">
        <f t="shared" ca="1" si="31"/>
        <v>0</v>
      </c>
      <c r="I221" s="22">
        <f ca="1">IFERROR(MIN(1, VLOOKUP(C221,'Vakantie-Feestdagen'!$U:$U,1,0)   ),0)</f>
        <v>0</v>
      </c>
      <c r="J221" s="22">
        <f ca="1">IFERROR(MIN(1, VLOOKUP(C221,Aanvraagformulier!$B$99:$B$115,1,0)   ),0)</f>
        <v>0</v>
      </c>
      <c r="K221" s="22">
        <f ca="1">IFERROR(MIN(1, VLOOKUP(C221,Aanvraagformulier!$N$99:$N$115,1,0)   ),0)</f>
        <v>0</v>
      </c>
      <c r="L221" s="22">
        <f t="shared" ca="1" si="26"/>
        <v>0</v>
      </c>
      <c r="M221" s="22">
        <f t="shared" ca="1" si="27"/>
        <v>0</v>
      </c>
      <c r="N221" s="127">
        <f t="shared" ca="1" si="28"/>
        <v>0</v>
      </c>
      <c r="O221" s="126">
        <f t="shared" ca="1" si="29"/>
        <v>0</v>
      </c>
    </row>
    <row r="222" spans="2:15" x14ac:dyDescent="0.2">
      <c r="B222" s="128">
        <f t="shared" ca="1" si="24"/>
        <v>45354</v>
      </c>
      <c r="C222" s="118">
        <f t="shared" ca="1" si="30"/>
        <v>45354</v>
      </c>
      <c r="D222" s="22">
        <f t="shared" ca="1" si="25"/>
        <v>7</v>
      </c>
      <c r="E222" s="118">
        <f ca="1">VLOOKUP(C222,'Vakantie-Feestdagen'!B:B,1,1)</f>
        <v>45332</v>
      </c>
      <c r="F222" s="118">
        <f ca="1">INDEX('Vakantie-Feestdagen'!C:C,MATCH(E222,'Vakantie-Feestdagen'!B:B,0))</f>
        <v>45340</v>
      </c>
      <c r="G222" s="118" t="str">
        <f ca="1">INDEX('Vakantie-Feestdagen'!D:D,MATCH(F222,'Vakantie-Feestdagen'!C:C,0))</f>
        <v>Voorjaar</v>
      </c>
      <c r="H222" s="22">
        <f t="shared" ca="1" si="31"/>
        <v>0</v>
      </c>
      <c r="I222" s="22">
        <f ca="1">IFERROR(MIN(1, VLOOKUP(C222,'Vakantie-Feestdagen'!$U:$U,1,0)   ),0)</f>
        <v>0</v>
      </c>
      <c r="J222" s="22">
        <f ca="1">IFERROR(MIN(1, VLOOKUP(C222,Aanvraagformulier!$B$99:$B$115,1,0)   ),0)</f>
        <v>0</v>
      </c>
      <c r="K222" s="22">
        <f ca="1">IFERROR(MIN(1, VLOOKUP(C222,Aanvraagformulier!$N$99:$N$115,1,0)   ),0)</f>
        <v>0</v>
      </c>
      <c r="L222" s="22">
        <f t="shared" ca="1" si="26"/>
        <v>0</v>
      </c>
      <c r="M222" s="22">
        <f t="shared" ca="1" si="27"/>
        <v>0</v>
      </c>
      <c r="N222" s="127">
        <f t="shared" ca="1" si="28"/>
        <v>0</v>
      </c>
      <c r="O222" s="126">
        <f t="shared" ca="1" si="29"/>
        <v>0</v>
      </c>
    </row>
    <row r="223" spans="2:15" x14ac:dyDescent="0.2">
      <c r="B223" s="128">
        <f t="shared" ca="1" si="24"/>
        <v>45355</v>
      </c>
      <c r="C223" s="118">
        <f t="shared" ca="1" si="30"/>
        <v>45355</v>
      </c>
      <c r="D223" s="22">
        <f t="shared" ca="1" si="25"/>
        <v>1</v>
      </c>
      <c r="E223" s="118">
        <f ca="1">VLOOKUP(C223,'Vakantie-Feestdagen'!B:B,1,1)</f>
        <v>45332</v>
      </c>
      <c r="F223" s="118">
        <f ca="1">INDEX('Vakantie-Feestdagen'!C:C,MATCH(E223,'Vakantie-Feestdagen'!B:B,0))</f>
        <v>45340</v>
      </c>
      <c r="G223" s="118" t="str">
        <f ca="1">INDEX('Vakantie-Feestdagen'!D:D,MATCH(F223,'Vakantie-Feestdagen'!C:C,0))</f>
        <v>Voorjaar</v>
      </c>
      <c r="H223" s="22">
        <f t="shared" ca="1" si="31"/>
        <v>0</v>
      </c>
      <c r="I223" s="22">
        <f ca="1">IFERROR(MIN(1, VLOOKUP(C223,'Vakantie-Feestdagen'!$U:$U,1,0)   ),0)</f>
        <v>0</v>
      </c>
      <c r="J223" s="22">
        <f ca="1">IFERROR(MIN(1, VLOOKUP(C223,Aanvraagformulier!$B$99:$B$115,1,0)   ),0)</f>
        <v>0</v>
      </c>
      <c r="K223" s="22">
        <f ca="1">IFERROR(MIN(1, VLOOKUP(C223,Aanvraagformulier!$N$99:$N$115,1,0)   ),0)</f>
        <v>0</v>
      </c>
      <c r="L223" s="22">
        <f t="shared" ca="1" si="26"/>
        <v>0</v>
      </c>
      <c r="M223" s="22">
        <f t="shared" ca="1" si="27"/>
        <v>0</v>
      </c>
      <c r="N223" s="127">
        <f t="shared" ca="1" si="28"/>
        <v>0</v>
      </c>
      <c r="O223" s="126">
        <f t="shared" ca="1" si="29"/>
        <v>0</v>
      </c>
    </row>
    <row r="224" spans="2:15" x14ac:dyDescent="0.2">
      <c r="B224" s="128">
        <f t="shared" ca="1" si="24"/>
        <v>45356</v>
      </c>
      <c r="C224" s="118">
        <f t="shared" ca="1" si="30"/>
        <v>45356</v>
      </c>
      <c r="D224" s="22">
        <f t="shared" ca="1" si="25"/>
        <v>2</v>
      </c>
      <c r="E224" s="118">
        <f ca="1">VLOOKUP(C224,'Vakantie-Feestdagen'!B:B,1,1)</f>
        <v>45332</v>
      </c>
      <c r="F224" s="118">
        <f ca="1">INDEX('Vakantie-Feestdagen'!C:C,MATCH(E224,'Vakantie-Feestdagen'!B:B,0))</f>
        <v>45340</v>
      </c>
      <c r="G224" s="118" t="str">
        <f ca="1">INDEX('Vakantie-Feestdagen'!D:D,MATCH(F224,'Vakantie-Feestdagen'!C:C,0))</f>
        <v>Voorjaar</v>
      </c>
      <c r="H224" s="22">
        <f t="shared" ca="1" si="31"/>
        <v>0</v>
      </c>
      <c r="I224" s="22">
        <f ca="1">IFERROR(MIN(1, VLOOKUP(C224,'Vakantie-Feestdagen'!$U:$U,1,0)   ),0)</f>
        <v>0</v>
      </c>
      <c r="J224" s="22">
        <f ca="1">IFERROR(MIN(1, VLOOKUP(C224,Aanvraagformulier!$B$99:$B$115,1,0)   ),0)</f>
        <v>0</v>
      </c>
      <c r="K224" s="22">
        <f ca="1">IFERROR(MIN(1, VLOOKUP(C224,Aanvraagformulier!$N$99:$N$115,1,0)   ),0)</f>
        <v>0</v>
      </c>
      <c r="L224" s="22">
        <f t="shared" ca="1" si="26"/>
        <v>0</v>
      </c>
      <c r="M224" s="22">
        <f t="shared" ca="1" si="27"/>
        <v>0</v>
      </c>
      <c r="N224" s="127">
        <f t="shared" ca="1" si="28"/>
        <v>0</v>
      </c>
      <c r="O224" s="126">
        <f t="shared" ca="1" si="29"/>
        <v>0</v>
      </c>
    </row>
    <row r="225" spans="2:15" x14ac:dyDescent="0.2">
      <c r="B225" s="128">
        <f t="shared" ca="1" si="24"/>
        <v>45357</v>
      </c>
      <c r="C225" s="118">
        <f t="shared" ca="1" si="30"/>
        <v>45357</v>
      </c>
      <c r="D225" s="22">
        <f t="shared" ca="1" si="25"/>
        <v>3</v>
      </c>
      <c r="E225" s="118">
        <f ca="1">VLOOKUP(C225,'Vakantie-Feestdagen'!B:B,1,1)</f>
        <v>45332</v>
      </c>
      <c r="F225" s="118">
        <f ca="1">INDEX('Vakantie-Feestdagen'!C:C,MATCH(E225,'Vakantie-Feestdagen'!B:B,0))</f>
        <v>45340</v>
      </c>
      <c r="G225" s="118" t="str">
        <f ca="1">INDEX('Vakantie-Feestdagen'!D:D,MATCH(F225,'Vakantie-Feestdagen'!C:C,0))</f>
        <v>Voorjaar</v>
      </c>
      <c r="H225" s="22">
        <f t="shared" ca="1" si="31"/>
        <v>0</v>
      </c>
      <c r="I225" s="22">
        <f ca="1">IFERROR(MIN(1, VLOOKUP(C225,'Vakantie-Feestdagen'!$U:$U,1,0)   ),0)</f>
        <v>0</v>
      </c>
      <c r="J225" s="22">
        <f ca="1">IFERROR(MIN(1, VLOOKUP(C225,Aanvraagformulier!$B$99:$B$115,1,0)   ),0)</f>
        <v>0</v>
      </c>
      <c r="K225" s="22">
        <f ca="1">IFERROR(MIN(1, VLOOKUP(C225,Aanvraagformulier!$N$99:$N$115,1,0)   ),0)</f>
        <v>0</v>
      </c>
      <c r="L225" s="22">
        <f t="shared" ca="1" si="26"/>
        <v>0</v>
      </c>
      <c r="M225" s="22">
        <f t="shared" ca="1" si="27"/>
        <v>0</v>
      </c>
      <c r="N225" s="127">
        <f t="shared" ca="1" si="28"/>
        <v>0</v>
      </c>
      <c r="O225" s="126">
        <f t="shared" ca="1" si="29"/>
        <v>0</v>
      </c>
    </row>
    <row r="226" spans="2:15" x14ac:dyDescent="0.2">
      <c r="B226" s="128">
        <f t="shared" ca="1" si="24"/>
        <v>45358</v>
      </c>
      <c r="C226" s="118">
        <f t="shared" ca="1" si="30"/>
        <v>45358</v>
      </c>
      <c r="D226" s="22">
        <f t="shared" ca="1" si="25"/>
        <v>4</v>
      </c>
      <c r="E226" s="118">
        <f ca="1">VLOOKUP(C226,'Vakantie-Feestdagen'!B:B,1,1)</f>
        <v>45332</v>
      </c>
      <c r="F226" s="118">
        <f ca="1">INDEX('Vakantie-Feestdagen'!C:C,MATCH(E226,'Vakantie-Feestdagen'!B:B,0))</f>
        <v>45340</v>
      </c>
      <c r="G226" s="118" t="str">
        <f ca="1">INDEX('Vakantie-Feestdagen'!D:D,MATCH(F226,'Vakantie-Feestdagen'!C:C,0))</f>
        <v>Voorjaar</v>
      </c>
      <c r="H226" s="22">
        <f t="shared" ca="1" si="31"/>
        <v>0</v>
      </c>
      <c r="I226" s="22">
        <f ca="1">IFERROR(MIN(1, VLOOKUP(C226,'Vakantie-Feestdagen'!$U:$U,1,0)   ),0)</f>
        <v>0</v>
      </c>
      <c r="J226" s="22">
        <f ca="1">IFERROR(MIN(1, VLOOKUP(C226,Aanvraagformulier!$B$99:$B$115,1,0)   ),0)</f>
        <v>0</v>
      </c>
      <c r="K226" s="22">
        <f ca="1">IFERROR(MIN(1, VLOOKUP(C226,Aanvraagformulier!$N$99:$N$115,1,0)   ),0)</f>
        <v>0</v>
      </c>
      <c r="L226" s="22">
        <f t="shared" ca="1" si="26"/>
        <v>0</v>
      </c>
      <c r="M226" s="22">
        <f t="shared" ca="1" si="27"/>
        <v>0</v>
      </c>
      <c r="N226" s="127">
        <f t="shared" ca="1" si="28"/>
        <v>0</v>
      </c>
      <c r="O226" s="126">
        <f t="shared" ca="1" si="29"/>
        <v>0</v>
      </c>
    </row>
    <row r="227" spans="2:15" x14ac:dyDescent="0.2">
      <c r="B227" s="128">
        <f t="shared" ca="1" si="24"/>
        <v>45359</v>
      </c>
      <c r="C227" s="118">
        <f t="shared" ca="1" si="30"/>
        <v>45359</v>
      </c>
      <c r="D227" s="22">
        <f t="shared" ca="1" si="25"/>
        <v>5</v>
      </c>
      <c r="E227" s="118">
        <f ca="1">VLOOKUP(C227,'Vakantie-Feestdagen'!B:B,1,1)</f>
        <v>45332</v>
      </c>
      <c r="F227" s="118">
        <f ca="1">INDEX('Vakantie-Feestdagen'!C:C,MATCH(E227,'Vakantie-Feestdagen'!B:B,0))</f>
        <v>45340</v>
      </c>
      <c r="G227" s="118" t="str">
        <f ca="1">INDEX('Vakantie-Feestdagen'!D:D,MATCH(F227,'Vakantie-Feestdagen'!C:C,0))</f>
        <v>Voorjaar</v>
      </c>
      <c r="H227" s="22">
        <f t="shared" ca="1" si="31"/>
        <v>0</v>
      </c>
      <c r="I227" s="22">
        <f ca="1">IFERROR(MIN(1, VLOOKUP(C227,'Vakantie-Feestdagen'!$U:$U,1,0)   ),0)</f>
        <v>0</v>
      </c>
      <c r="J227" s="22">
        <f ca="1">IFERROR(MIN(1, VLOOKUP(C227,Aanvraagformulier!$B$99:$B$115,1,0)   ),0)</f>
        <v>0</v>
      </c>
      <c r="K227" s="22">
        <f ca="1">IFERROR(MIN(1, VLOOKUP(C227,Aanvraagformulier!$N$99:$N$115,1,0)   ),0)</f>
        <v>0</v>
      </c>
      <c r="L227" s="22">
        <f t="shared" ca="1" si="26"/>
        <v>0</v>
      </c>
      <c r="M227" s="22">
        <f t="shared" ca="1" si="27"/>
        <v>0</v>
      </c>
      <c r="N227" s="127">
        <f t="shared" ca="1" si="28"/>
        <v>0</v>
      </c>
      <c r="O227" s="126">
        <f t="shared" ca="1" si="29"/>
        <v>0</v>
      </c>
    </row>
    <row r="228" spans="2:15" x14ac:dyDescent="0.2">
      <c r="B228" s="128">
        <f t="shared" ca="1" si="24"/>
        <v>45360</v>
      </c>
      <c r="C228" s="118">
        <f t="shared" ca="1" si="30"/>
        <v>45360</v>
      </c>
      <c r="D228" s="22">
        <f t="shared" ca="1" si="25"/>
        <v>6</v>
      </c>
      <c r="E228" s="118">
        <f ca="1">VLOOKUP(C228,'Vakantie-Feestdagen'!B:B,1,1)</f>
        <v>45332</v>
      </c>
      <c r="F228" s="118">
        <f ca="1">INDEX('Vakantie-Feestdagen'!C:C,MATCH(E228,'Vakantie-Feestdagen'!B:B,0))</f>
        <v>45340</v>
      </c>
      <c r="G228" s="118" t="str">
        <f ca="1">INDEX('Vakantie-Feestdagen'!D:D,MATCH(F228,'Vakantie-Feestdagen'!C:C,0))</f>
        <v>Voorjaar</v>
      </c>
      <c r="H228" s="22">
        <f t="shared" ca="1" si="31"/>
        <v>0</v>
      </c>
      <c r="I228" s="22">
        <f ca="1">IFERROR(MIN(1, VLOOKUP(C228,'Vakantie-Feestdagen'!$U:$U,1,0)   ),0)</f>
        <v>0</v>
      </c>
      <c r="J228" s="22">
        <f ca="1">IFERROR(MIN(1, VLOOKUP(C228,Aanvraagformulier!$B$99:$B$115,1,0)   ),0)</f>
        <v>0</v>
      </c>
      <c r="K228" s="22">
        <f ca="1">IFERROR(MIN(1, VLOOKUP(C228,Aanvraagformulier!$N$99:$N$115,1,0)   ),0)</f>
        <v>0</v>
      </c>
      <c r="L228" s="22">
        <f t="shared" ca="1" si="26"/>
        <v>0</v>
      </c>
      <c r="M228" s="22">
        <f t="shared" ca="1" si="27"/>
        <v>0</v>
      </c>
      <c r="N228" s="127">
        <f t="shared" ca="1" si="28"/>
        <v>0</v>
      </c>
      <c r="O228" s="126">
        <f t="shared" ca="1" si="29"/>
        <v>0</v>
      </c>
    </row>
    <row r="229" spans="2:15" x14ac:dyDescent="0.2">
      <c r="B229" s="128">
        <f t="shared" ca="1" si="24"/>
        <v>45361</v>
      </c>
      <c r="C229" s="118">
        <f t="shared" ca="1" si="30"/>
        <v>45361</v>
      </c>
      <c r="D229" s="22">
        <f t="shared" ca="1" si="25"/>
        <v>7</v>
      </c>
      <c r="E229" s="118">
        <f ca="1">VLOOKUP(C229,'Vakantie-Feestdagen'!B:B,1,1)</f>
        <v>45332</v>
      </c>
      <c r="F229" s="118">
        <f ca="1">INDEX('Vakantie-Feestdagen'!C:C,MATCH(E229,'Vakantie-Feestdagen'!B:B,0))</f>
        <v>45340</v>
      </c>
      <c r="G229" s="118" t="str">
        <f ca="1">INDEX('Vakantie-Feestdagen'!D:D,MATCH(F229,'Vakantie-Feestdagen'!C:C,0))</f>
        <v>Voorjaar</v>
      </c>
      <c r="H229" s="22">
        <f t="shared" ca="1" si="31"/>
        <v>0</v>
      </c>
      <c r="I229" s="22">
        <f ca="1">IFERROR(MIN(1, VLOOKUP(C229,'Vakantie-Feestdagen'!$U:$U,1,0)   ),0)</f>
        <v>0</v>
      </c>
      <c r="J229" s="22">
        <f ca="1">IFERROR(MIN(1, VLOOKUP(C229,Aanvraagformulier!$B$99:$B$115,1,0)   ),0)</f>
        <v>0</v>
      </c>
      <c r="K229" s="22">
        <f ca="1">IFERROR(MIN(1, VLOOKUP(C229,Aanvraagformulier!$N$99:$N$115,1,0)   ),0)</f>
        <v>0</v>
      </c>
      <c r="L229" s="22">
        <f t="shared" ca="1" si="26"/>
        <v>0</v>
      </c>
      <c r="M229" s="22">
        <f t="shared" ca="1" si="27"/>
        <v>0</v>
      </c>
      <c r="N229" s="127">
        <f t="shared" ca="1" si="28"/>
        <v>0</v>
      </c>
      <c r="O229" s="126">
        <f t="shared" ca="1" si="29"/>
        <v>0</v>
      </c>
    </row>
    <row r="230" spans="2:15" x14ac:dyDescent="0.2">
      <c r="B230" s="128">
        <f t="shared" ca="1" si="24"/>
        <v>45362</v>
      </c>
      <c r="C230" s="118">
        <f t="shared" ca="1" si="30"/>
        <v>45362</v>
      </c>
      <c r="D230" s="22">
        <f t="shared" ca="1" si="25"/>
        <v>1</v>
      </c>
      <c r="E230" s="118">
        <f ca="1">VLOOKUP(C230,'Vakantie-Feestdagen'!B:B,1,1)</f>
        <v>45332</v>
      </c>
      <c r="F230" s="118">
        <f ca="1">INDEX('Vakantie-Feestdagen'!C:C,MATCH(E230,'Vakantie-Feestdagen'!B:B,0))</f>
        <v>45340</v>
      </c>
      <c r="G230" s="118" t="str">
        <f ca="1">INDEX('Vakantie-Feestdagen'!D:D,MATCH(F230,'Vakantie-Feestdagen'!C:C,0))</f>
        <v>Voorjaar</v>
      </c>
      <c r="H230" s="22">
        <f t="shared" ca="1" si="31"/>
        <v>0</v>
      </c>
      <c r="I230" s="22">
        <f ca="1">IFERROR(MIN(1, VLOOKUP(C230,'Vakantie-Feestdagen'!$U:$U,1,0)   ),0)</f>
        <v>0</v>
      </c>
      <c r="J230" s="22">
        <f ca="1">IFERROR(MIN(1, VLOOKUP(C230,Aanvraagformulier!$B$99:$B$115,1,0)   ),0)</f>
        <v>0</v>
      </c>
      <c r="K230" s="22">
        <f ca="1">IFERROR(MIN(1, VLOOKUP(C230,Aanvraagformulier!$N$99:$N$115,1,0)   ),0)</f>
        <v>0</v>
      </c>
      <c r="L230" s="22">
        <f t="shared" ca="1" si="26"/>
        <v>0</v>
      </c>
      <c r="M230" s="22">
        <f t="shared" ca="1" si="27"/>
        <v>0</v>
      </c>
      <c r="N230" s="127">
        <f t="shared" ca="1" si="28"/>
        <v>0</v>
      </c>
      <c r="O230" s="126">
        <f t="shared" ca="1" si="29"/>
        <v>0</v>
      </c>
    </row>
    <row r="231" spans="2:15" x14ac:dyDescent="0.2">
      <c r="B231" s="128">
        <f t="shared" ca="1" si="24"/>
        <v>45363</v>
      </c>
      <c r="C231" s="118">
        <f t="shared" ca="1" si="30"/>
        <v>45363</v>
      </c>
      <c r="D231" s="22">
        <f t="shared" ca="1" si="25"/>
        <v>2</v>
      </c>
      <c r="E231" s="118">
        <f ca="1">VLOOKUP(C231,'Vakantie-Feestdagen'!B:B,1,1)</f>
        <v>45332</v>
      </c>
      <c r="F231" s="118">
        <f ca="1">INDEX('Vakantie-Feestdagen'!C:C,MATCH(E231,'Vakantie-Feestdagen'!B:B,0))</f>
        <v>45340</v>
      </c>
      <c r="G231" s="118" t="str">
        <f ca="1">INDEX('Vakantie-Feestdagen'!D:D,MATCH(F231,'Vakantie-Feestdagen'!C:C,0))</f>
        <v>Voorjaar</v>
      </c>
      <c r="H231" s="22">
        <f t="shared" ca="1" si="31"/>
        <v>0</v>
      </c>
      <c r="I231" s="22">
        <f ca="1">IFERROR(MIN(1, VLOOKUP(C231,'Vakantie-Feestdagen'!$U:$U,1,0)   ),0)</f>
        <v>0</v>
      </c>
      <c r="J231" s="22">
        <f ca="1">IFERROR(MIN(1, VLOOKUP(C231,Aanvraagformulier!$B$99:$B$115,1,0)   ),0)</f>
        <v>0</v>
      </c>
      <c r="K231" s="22">
        <f ca="1">IFERROR(MIN(1, VLOOKUP(C231,Aanvraagformulier!$N$99:$N$115,1,0)   ),0)</f>
        <v>0</v>
      </c>
      <c r="L231" s="22">
        <f t="shared" ca="1" si="26"/>
        <v>0</v>
      </c>
      <c r="M231" s="22">
        <f t="shared" ca="1" si="27"/>
        <v>0</v>
      </c>
      <c r="N231" s="127">
        <f t="shared" ca="1" si="28"/>
        <v>0</v>
      </c>
      <c r="O231" s="126">
        <f t="shared" ca="1" si="29"/>
        <v>0</v>
      </c>
    </row>
    <row r="232" spans="2:15" x14ac:dyDescent="0.2">
      <c r="B232" s="128">
        <f t="shared" ca="1" si="24"/>
        <v>45364</v>
      </c>
      <c r="C232" s="118">
        <f t="shared" ca="1" si="30"/>
        <v>45364</v>
      </c>
      <c r="D232" s="22">
        <f t="shared" ca="1" si="25"/>
        <v>3</v>
      </c>
      <c r="E232" s="118">
        <f ca="1">VLOOKUP(C232,'Vakantie-Feestdagen'!B:B,1,1)</f>
        <v>45332</v>
      </c>
      <c r="F232" s="118">
        <f ca="1">INDEX('Vakantie-Feestdagen'!C:C,MATCH(E232,'Vakantie-Feestdagen'!B:B,0))</f>
        <v>45340</v>
      </c>
      <c r="G232" s="118" t="str">
        <f ca="1">INDEX('Vakantie-Feestdagen'!D:D,MATCH(F232,'Vakantie-Feestdagen'!C:C,0))</f>
        <v>Voorjaar</v>
      </c>
      <c r="H232" s="22">
        <f t="shared" ca="1" si="31"/>
        <v>0</v>
      </c>
      <c r="I232" s="22">
        <f ca="1">IFERROR(MIN(1, VLOOKUP(C232,'Vakantie-Feestdagen'!$U:$U,1,0)   ),0)</f>
        <v>0</v>
      </c>
      <c r="J232" s="22">
        <f ca="1">IFERROR(MIN(1, VLOOKUP(C232,Aanvraagformulier!$B$99:$B$115,1,0)   ),0)</f>
        <v>0</v>
      </c>
      <c r="K232" s="22">
        <f ca="1">IFERROR(MIN(1, VLOOKUP(C232,Aanvraagformulier!$N$99:$N$115,1,0)   ),0)</f>
        <v>0</v>
      </c>
      <c r="L232" s="22">
        <f t="shared" ca="1" si="26"/>
        <v>0</v>
      </c>
      <c r="M232" s="22">
        <f t="shared" ca="1" si="27"/>
        <v>0</v>
      </c>
      <c r="N232" s="127">
        <f t="shared" ca="1" si="28"/>
        <v>0</v>
      </c>
      <c r="O232" s="126">
        <f t="shared" ca="1" si="29"/>
        <v>0</v>
      </c>
    </row>
    <row r="233" spans="2:15" x14ac:dyDescent="0.2">
      <c r="B233" s="128">
        <f t="shared" ca="1" si="24"/>
        <v>45365</v>
      </c>
      <c r="C233" s="118">
        <f t="shared" ca="1" si="30"/>
        <v>45365</v>
      </c>
      <c r="D233" s="22">
        <f t="shared" ca="1" si="25"/>
        <v>4</v>
      </c>
      <c r="E233" s="118">
        <f ca="1">VLOOKUP(C233,'Vakantie-Feestdagen'!B:B,1,1)</f>
        <v>45332</v>
      </c>
      <c r="F233" s="118">
        <f ca="1">INDEX('Vakantie-Feestdagen'!C:C,MATCH(E233,'Vakantie-Feestdagen'!B:B,0))</f>
        <v>45340</v>
      </c>
      <c r="G233" s="118" t="str">
        <f ca="1">INDEX('Vakantie-Feestdagen'!D:D,MATCH(F233,'Vakantie-Feestdagen'!C:C,0))</f>
        <v>Voorjaar</v>
      </c>
      <c r="H233" s="22">
        <f t="shared" ca="1" si="31"/>
        <v>0</v>
      </c>
      <c r="I233" s="22">
        <f ca="1">IFERROR(MIN(1, VLOOKUP(C233,'Vakantie-Feestdagen'!$U:$U,1,0)   ),0)</f>
        <v>0</v>
      </c>
      <c r="J233" s="22">
        <f ca="1">IFERROR(MIN(1, VLOOKUP(C233,Aanvraagformulier!$B$99:$B$115,1,0)   ),0)</f>
        <v>0</v>
      </c>
      <c r="K233" s="22">
        <f ca="1">IFERROR(MIN(1, VLOOKUP(C233,Aanvraagformulier!$N$99:$N$115,1,0)   ),0)</f>
        <v>0</v>
      </c>
      <c r="L233" s="22">
        <f t="shared" ca="1" si="26"/>
        <v>0</v>
      </c>
      <c r="M233" s="22">
        <f t="shared" ca="1" si="27"/>
        <v>0</v>
      </c>
      <c r="N233" s="127">
        <f t="shared" ca="1" si="28"/>
        <v>0</v>
      </c>
      <c r="O233" s="126">
        <f t="shared" ca="1" si="29"/>
        <v>0</v>
      </c>
    </row>
    <row r="234" spans="2:15" x14ac:dyDescent="0.2">
      <c r="B234" s="128">
        <f t="shared" ca="1" si="24"/>
        <v>45366</v>
      </c>
      <c r="C234" s="118">
        <f t="shared" ca="1" si="30"/>
        <v>45366</v>
      </c>
      <c r="D234" s="22">
        <f t="shared" ca="1" si="25"/>
        <v>5</v>
      </c>
      <c r="E234" s="118">
        <f ca="1">VLOOKUP(C234,'Vakantie-Feestdagen'!B:B,1,1)</f>
        <v>45332</v>
      </c>
      <c r="F234" s="118">
        <f ca="1">INDEX('Vakantie-Feestdagen'!C:C,MATCH(E234,'Vakantie-Feestdagen'!B:B,0))</f>
        <v>45340</v>
      </c>
      <c r="G234" s="118" t="str">
        <f ca="1">INDEX('Vakantie-Feestdagen'!D:D,MATCH(F234,'Vakantie-Feestdagen'!C:C,0))</f>
        <v>Voorjaar</v>
      </c>
      <c r="H234" s="22">
        <f t="shared" ca="1" si="31"/>
        <v>0</v>
      </c>
      <c r="I234" s="22">
        <f ca="1">IFERROR(MIN(1, VLOOKUP(C234,'Vakantie-Feestdagen'!$U:$U,1,0)   ),0)</f>
        <v>0</v>
      </c>
      <c r="J234" s="22">
        <f ca="1">IFERROR(MIN(1, VLOOKUP(C234,Aanvraagformulier!$B$99:$B$115,1,0)   ),0)</f>
        <v>0</v>
      </c>
      <c r="K234" s="22">
        <f ca="1">IFERROR(MIN(1, VLOOKUP(C234,Aanvraagformulier!$N$99:$N$115,1,0)   ),0)</f>
        <v>0</v>
      </c>
      <c r="L234" s="22">
        <f t="shared" ca="1" si="26"/>
        <v>0</v>
      </c>
      <c r="M234" s="22">
        <f t="shared" ca="1" si="27"/>
        <v>0</v>
      </c>
      <c r="N234" s="127">
        <f t="shared" ca="1" si="28"/>
        <v>0</v>
      </c>
      <c r="O234" s="126">
        <f t="shared" ca="1" si="29"/>
        <v>0</v>
      </c>
    </row>
    <row r="235" spans="2:15" x14ac:dyDescent="0.2">
      <c r="B235" s="128">
        <f t="shared" ca="1" si="24"/>
        <v>45367</v>
      </c>
      <c r="C235" s="118">
        <f t="shared" ca="1" si="30"/>
        <v>45367</v>
      </c>
      <c r="D235" s="22">
        <f t="shared" ca="1" si="25"/>
        <v>6</v>
      </c>
      <c r="E235" s="118">
        <f ca="1">VLOOKUP(C235,'Vakantie-Feestdagen'!B:B,1,1)</f>
        <v>45332</v>
      </c>
      <c r="F235" s="118">
        <f ca="1">INDEX('Vakantie-Feestdagen'!C:C,MATCH(E235,'Vakantie-Feestdagen'!B:B,0))</f>
        <v>45340</v>
      </c>
      <c r="G235" s="118" t="str">
        <f ca="1">INDEX('Vakantie-Feestdagen'!D:D,MATCH(F235,'Vakantie-Feestdagen'!C:C,0))</f>
        <v>Voorjaar</v>
      </c>
      <c r="H235" s="22">
        <f t="shared" ca="1" si="31"/>
        <v>0</v>
      </c>
      <c r="I235" s="22">
        <f ca="1">IFERROR(MIN(1, VLOOKUP(C235,'Vakantie-Feestdagen'!$U:$U,1,0)   ),0)</f>
        <v>0</v>
      </c>
      <c r="J235" s="22">
        <f ca="1">IFERROR(MIN(1, VLOOKUP(C235,Aanvraagformulier!$B$99:$B$115,1,0)   ),0)</f>
        <v>0</v>
      </c>
      <c r="K235" s="22">
        <f ca="1">IFERROR(MIN(1, VLOOKUP(C235,Aanvraagformulier!$N$99:$N$115,1,0)   ),0)</f>
        <v>0</v>
      </c>
      <c r="L235" s="22">
        <f t="shared" ca="1" si="26"/>
        <v>0</v>
      </c>
      <c r="M235" s="22">
        <f t="shared" ca="1" si="27"/>
        <v>0</v>
      </c>
      <c r="N235" s="127">
        <f t="shared" ca="1" si="28"/>
        <v>0</v>
      </c>
      <c r="O235" s="126">
        <f t="shared" ca="1" si="29"/>
        <v>0</v>
      </c>
    </row>
    <row r="236" spans="2:15" x14ac:dyDescent="0.2">
      <c r="B236" s="128">
        <f t="shared" ca="1" si="24"/>
        <v>45368</v>
      </c>
      <c r="C236" s="118">
        <f t="shared" ca="1" si="30"/>
        <v>45368</v>
      </c>
      <c r="D236" s="22">
        <f t="shared" ca="1" si="25"/>
        <v>7</v>
      </c>
      <c r="E236" s="118">
        <f ca="1">VLOOKUP(C236,'Vakantie-Feestdagen'!B:B,1,1)</f>
        <v>45332</v>
      </c>
      <c r="F236" s="118">
        <f ca="1">INDEX('Vakantie-Feestdagen'!C:C,MATCH(E236,'Vakantie-Feestdagen'!B:B,0))</f>
        <v>45340</v>
      </c>
      <c r="G236" s="118" t="str">
        <f ca="1">INDEX('Vakantie-Feestdagen'!D:D,MATCH(F236,'Vakantie-Feestdagen'!C:C,0))</f>
        <v>Voorjaar</v>
      </c>
      <c r="H236" s="22">
        <f t="shared" ca="1" si="31"/>
        <v>0</v>
      </c>
      <c r="I236" s="22">
        <f ca="1">IFERROR(MIN(1, VLOOKUP(C236,'Vakantie-Feestdagen'!$U:$U,1,0)   ),0)</f>
        <v>0</v>
      </c>
      <c r="J236" s="22">
        <f ca="1">IFERROR(MIN(1, VLOOKUP(C236,Aanvraagformulier!$B$99:$B$115,1,0)   ),0)</f>
        <v>0</v>
      </c>
      <c r="K236" s="22">
        <f ca="1">IFERROR(MIN(1, VLOOKUP(C236,Aanvraagformulier!$N$99:$N$115,1,0)   ),0)</f>
        <v>0</v>
      </c>
      <c r="L236" s="22">
        <f t="shared" ca="1" si="26"/>
        <v>0</v>
      </c>
      <c r="M236" s="22">
        <f t="shared" ca="1" si="27"/>
        <v>0</v>
      </c>
      <c r="N236" s="127">
        <f t="shared" ca="1" si="28"/>
        <v>0</v>
      </c>
      <c r="O236" s="126">
        <f t="shared" ca="1" si="29"/>
        <v>0</v>
      </c>
    </row>
    <row r="237" spans="2:15" x14ac:dyDescent="0.2">
      <c r="B237" s="128">
        <f t="shared" ca="1" si="24"/>
        <v>45369</v>
      </c>
      <c r="C237" s="118">
        <f t="shared" ca="1" si="30"/>
        <v>45369</v>
      </c>
      <c r="D237" s="22">
        <f t="shared" ca="1" si="25"/>
        <v>1</v>
      </c>
      <c r="E237" s="118">
        <f ca="1">VLOOKUP(C237,'Vakantie-Feestdagen'!B:B,1,1)</f>
        <v>45332</v>
      </c>
      <c r="F237" s="118">
        <f ca="1">INDEX('Vakantie-Feestdagen'!C:C,MATCH(E237,'Vakantie-Feestdagen'!B:B,0))</f>
        <v>45340</v>
      </c>
      <c r="G237" s="118" t="str">
        <f ca="1">INDEX('Vakantie-Feestdagen'!D:D,MATCH(F237,'Vakantie-Feestdagen'!C:C,0))</f>
        <v>Voorjaar</v>
      </c>
      <c r="H237" s="22">
        <f t="shared" ca="1" si="31"/>
        <v>0</v>
      </c>
      <c r="I237" s="22">
        <f ca="1">IFERROR(MIN(1, VLOOKUP(C237,'Vakantie-Feestdagen'!$U:$U,1,0)   ),0)</f>
        <v>0</v>
      </c>
      <c r="J237" s="22">
        <f ca="1">IFERROR(MIN(1, VLOOKUP(C237,Aanvraagformulier!$B$99:$B$115,1,0)   ),0)</f>
        <v>0</v>
      </c>
      <c r="K237" s="22">
        <f ca="1">IFERROR(MIN(1, VLOOKUP(C237,Aanvraagformulier!$N$99:$N$115,1,0)   ),0)</f>
        <v>0</v>
      </c>
      <c r="L237" s="22">
        <f t="shared" ca="1" si="26"/>
        <v>0</v>
      </c>
      <c r="M237" s="22">
        <f t="shared" ca="1" si="27"/>
        <v>0</v>
      </c>
      <c r="N237" s="127">
        <f t="shared" ca="1" si="28"/>
        <v>0</v>
      </c>
      <c r="O237" s="126">
        <f t="shared" ca="1" si="29"/>
        <v>0</v>
      </c>
    </row>
    <row r="238" spans="2:15" x14ac:dyDescent="0.2">
      <c r="B238" s="128">
        <f t="shared" ca="1" si="24"/>
        <v>45370</v>
      </c>
      <c r="C238" s="118">
        <f t="shared" ca="1" si="30"/>
        <v>45370</v>
      </c>
      <c r="D238" s="22">
        <f t="shared" ca="1" si="25"/>
        <v>2</v>
      </c>
      <c r="E238" s="118">
        <f ca="1">VLOOKUP(C238,'Vakantie-Feestdagen'!B:B,1,1)</f>
        <v>45332</v>
      </c>
      <c r="F238" s="118">
        <f ca="1">INDEX('Vakantie-Feestdagen'!C:C,MATCH(E238,'Vakantie-Feestdagen'!B:B,0))</f>
        <v>45340</v>
      </c>
      <c r="G238" s="118" t="str">
        <f ca="1">INDEX('Vakantie-Feestdagen'!D:D,MATCH(F238,'Vakantie-Feestdagen'!C:C,0))</f>
        <v>Voorjaar</v>
      </c>
      <c r="H238" s="22">
        <f t="shared" ca="1" si="31"/>
        <v>0</v>
      </c>
      <c r="I238" s="22">
        <f ca="1">IFERROR(MIN(1, VLOOKUP(C238,'Vakantie-Feestdagen'!$U:$U,1,0)   ),0)</f>
        <v>0</v>
      </c>
      <c r="J238" s="22">
        <f ca="1">IFERROR(MIN(1, VLOOKUP(C238,Aanvraagformulier!$B$99:$B$115,1,0)   ),0)</f>
        <v>0</v>
      </c>
      <c r="K238" s="22">
        <f ca="1">IFERROR(MIN(1, VLOOKUP(C238,Aanvraagformulier!$N$99:$N$115,1,0)   ),0)</f>
        <v>0</v>
      </c>
      <c r="L238" s="22">
        <f t="shared" ca="1" si="26"/>
        <v>0</v>
      </c>
      <c r="M238" s="22">
        <f t="shared" ca="1" si="27"/>
        <v>0</v>
      </c>
      <c r="N238" s="127">
        <f t="shared" ca="1" si="28"/>
        <v>0</v>
      </c>
      <c r="O238" s="126">
        <f t="shared" ca="1" si="29"/>
        <v>0</v>
      </c>
    </row>
    <row r="239" spans="2:15" x14ac:dyDescent="0.2">
      <c r="B239" s="128">
        <f t="shared" ca="1" si="24"/>
        <v>45371</v>
      </c>
      <c r="C239" s="118">
        <f t="shared" ca="1" si="30"/>
        <v>45371</v>
      </c>
      <c r="D239" s="22">
        <f t="shared" ca="1" si="25"/>
        <v>3</v>
      </c>
      <c r="E239" s="118">
        <f ca="1">VLOOKUP(C239,'Vakantie-Feestdagen'!B:B,1,1)</f>
        <v>45332</v>
      </c>
      <c r="F239" s="118">
        <f ca="1">INDEX('Vakantie-Feestdagen'!C:C,MATCH(E239,'Vakantie-Feestdagen'!B:B,0))</f>
        <v>45340</v>
      </c>
      <c r="G239" s="118" t="str">
        <f ca="1">INDEX('Vakantie-Feestdagen'!D:D,MATCH(F239,'Vakantie-Feestdagen'!C:C,0))</f>
        <v>Voorjaar</v>
      </c>
      <c r="H239" s="22">
        <f t="shared" ca="1" si="31"/>
        <v>0</v>
      </c>
      <c r="I239" s="22">
        <f ca="1">IFERROR(MIN(1, VLOOKUP(C239,'Vakantie-Feestdagen'!$U:$U,1,0)   ),0)</f>
        <v>0</v>
      </c>
      <c r="J239" s="22">
        <f ca="1">IFERROR(MIN(1, VLOOKUP(C239,Aanvraagformulier!$B$99:$B$115,1,0)   ),0)</f>
        <v>0</v>
      </c>
      <c r="K239" s="22">
        <f ca="1">IFERROR(MIN(1, VLOOKUP(C239,Aanvraagformulier!$N$99:$N$115,1,0)   ),0)</f>
        <v>0</v>
      </c>
      <c r="L239" s="22">
        <f t="shared" ca="1" si="26"/>
        <v>0</v>
      </c>
      <c r="M239" s="22">
        <f t="shared" ca="1" si="27"/>
        <v>0</v>
      </c>
      <c r="N239" s="127">
        <f t="shared" ca="1" si="28"/>
        <v>0</v>
      </c>
      <c r="O239" s="126">
        <f t="shared" ca="1" si="29"/>
        <v>0</v>
      </c>
    </row>
    <row r="240" spans="2:15" x14ac:dyDescent="0.2">
      <c r="B240" s="128">
        <f t="shared" ca="1" si="24"/>
        <v>45372</v>
      </c>
      <c r="C240" s="118">
        <f t="shared" ca="1" si="30"/>
        <v>45372</v>
      </c>
      <c r="D240" s="22">
        <f t="shared" ca="1" si="25"/>
        <v>4</v>
      </c>
      <c r="E240" s="118">
        <f ca="1">VLOOKUP(C240,'Vakantie-Feestdagen'!B:B,1,1)</f>
        <v>45332</v>
      </c>
      <c r="F240" s="118">
        <f ca="1">INDEX('Vakantie-Feestdagen'!C:C,MATCH(E240,'Vakantie-Feestdagen'!B:B,0))</f>
        <v>45340</v>
      </c>
      <c r="G240" s="118" t="str">
        <f ca="1">INDEX('Vakantie-Feestdagen'!D:D,MATCH(F240,'Vakantie-Feestdagen'!C:C,0))</f>
        <v>Voorjaar</v>
      </c>
      <c r="H240" s="22">
        <f t="shared" ca="1" si="31"/>
        <v>0</v>
      </c>
      <c r="I240" s="22">
        <f ca="1">IFERROR(MIN(1, VLOOKUP(C240,'Vakantie-Feestdagen'!$U:$U,1,0)   ),0)</f>
        <v>0</v>
      </c>
      <c r="J240" s="22">
        <f ca="1">IFERROR(MIN(1, VLOOKUP(C240,Aanvraagformulier!$B$99:$B$115,1,0)   ),0)</f>
        <v>0</v>
      </c>
      <c r="K240" s="22">
        <f ca="1">IFERROR(MIN(1, VLOOKUP(C240,Aanvraagformulier!$N$99:$N$115,1,0)   ),0)</f>
        <v>0</v>
      </c>
      <c r="L240" s="22">
        <f t="shared" ca="1" si="26"/>
        <v>0</v>
      </c>
      <c r="M240" s="22">
        <f t="shared" ca="1" si="27"/>
        <v>0</v>
      </c>
      <c r="N240" s="127">
        <f t="shared" ca="1" si="28"/>
        <v>0</v>
      </c>
      <c r="O240" s="126">
        <f t="shared" ca="1" si="29"/>
        <v>0</v>
      </c>
    </row>
    <row r="241" spans="2:15" x14ac:dyDescent="0.2">
      <c r="B241" s="128">
        <f t="shared" ca="1" si="24"/>
        <v>45373</v>
      </c>
      <c r="C241" s="118">
        <f t="shared" ca="1" si="30"/>
        <v>45373</v>
      </c>
      <c r="D241" s="22">
        <f t="shared" ca="1" si="25"/>
        <v>5</v>
      </c>
      <c r="E241" s="118">
        <f ca="1">VLOOKUP(C241,'Vakantie-Feestdagen'!B:B,1,1)</f>
        <v>45332</v>
      </c>
      <c r="F241" s="118">
        <f ca="1">INDEX('Vakantie-Feestdagen'!C:C,MATCH(E241,'Vakantie-Feestdagen'!B:B,0))</f>
        <v>45340</v>
      </c>
      <c r="G241" s="118" t="str">
        <f ca="1">INDEX('Vakantie-Feestdagen'!D:D,MATCH(F241,'Vakantie-Feestdagen'!C:C,0))</f>
        <v>Voorjaar</v>
      </c>
      <c r="H241" s="22">
        <f t="shared" ca="1" si="31"/>
        <v>0</v>
      </c>
      <c r="I241" s="22">
        <f ca="1">IFERROR(MIN(1, VLOOKUP(C241,'Vakantie-Feestdagen'!$U:$U,1,0)   ),0)</f>
        <v>0</v>
      </c>
      <c r="J241" s="22">
        <f ca="1">IFERROR(MIN(1, VLOOKUP(C241,Aanvraagformulier!$B$99:$B$115,1,0)   ),0)</f>
        <v>0</v>
      </c>
      <c r="K241" s="22">
        <f ca="1">IFERROR(MIN(1, VLOOKUP(C241,Aanvraagformulier!$N$99:$N$115,1,0)   ),0)</f>
        <v>0</v>
      </c>
      <c r="L241" s="22">
        <f t="shared" ca="1" si="26"/>
        <v>0</v>
      </c>
      <c r="M241" s="22">
        <f t="shared" ca="1" si="27"/>
        <v>0</v>
      </c>
      <c r="N241" s="127">
        <f t="shared" ca="1" si="28"/>
        <v>0</v>
      </c>
      <c r="O241" s="126">
        <f t="shared" ca="1" si="29"/>
        <v>0</v>
      </c>
    </row>
    <row r="242" spans="2:15" x14ac:dyDescent="0.2">
      <c r="B242" s="128">
        <f t="shared" ca="1" si="24"/>
        <v>45374</v>
      </c>
      <c r="C242" s="118">
        <f t="shared" ca="1" si="30"/>
        <v>45374</v>
      </c>
      <c r="D242" s="22">
        <f t="shared" ca="1" si="25"/>
        <v>6</v>
      </c>
      <c r="E242" s="118">
        <f ca="1">VLOOKUP(C242,'Vakantie-Feestdagen'!B:B,1,1)</f>
        <v>45332</v>
      </c>
      <c r="F242" s="118">
        <f ca="1">INDEX('Vakantie-Feestdagen'!C:C,MATCH(E242,'Vakantie-Feestdagen'!B:B,0))</f>
        <v>45340</v>
      </c>
      <c r="G242" s="118" t="str">
        <f ca="1">INDEX('Vakantie-Feestdagen'!D:D,MATCH(F242,'Vakantie-Feestdagen'!C:C,0))</f>
        <v>Voorjaar</v>
      </c>
      <c r="H242" s="22">
        <f t="shared" ca="1" si="31"/>
        <v>0</v>
      </c>
      <c r="I242" s="22">
        <f ca="1">IFERROR(MIN(1, VLOOKUP(C242,'Vakantie-Feestdagen'!$U:$U,1,0)   ),0)</f>
        <v>0</v>
      </c>
      <c r="J242" s="22">
        <f ca="1">IFERROR(MIN(1, VLOOKUP(C242,Aanvraagformulier!$B$99:$B$115,1,0)   ),0)</f>
        <v>0</v>
      </c>
      <c r="K242" s="22">
        <f ca="1">IFERROR(MIN(1, VLOOKUP(C242,Aanvraagformulier!$N$99:$N$115,1,0)   ),0)</f>
        <v>0</v>
      </c>
      <c r="L242" s="22">
        <f t="shared" ca="1" si="26"/>
        <v>0</v>
      </c>
      <c r="M242" s="22">
        <f t="shared" ca="1" si="27"/>
        <v>0</v>
      </c>
      <c r="N242" s="127">
        <f t="shared" ca="1" si="28"/>
        <v>0</v>
      </c>
      <c r="O242" s="126">
        <f t="shared" ca="1" si="29"/>
        <v>0</v>
      </c>
    </row>
    <row r="243" spans="2:15" x14ac:dyDescent="0.2">
      <c r="B243" s="128">
        <f t="shared" ca="1" si="24"/>
        <v>45375</v>
      </c>
      <c r="C243" s="118">
        <f t="shared" ca="1" si="30"/>
        <v>45375</v>
      </c>
      <c r="D243" s="22">
        <f t="shared" ca="1" si="25"/>
        <v>7</v>
      </c>
      <c r="E243" s="118">
        <f ca="1">VLOOKUP(C243,'Vakantie-Feestdagen'!B:B,1,1)</f>
        <v>45332</v>
      </c>
      <c r="F243" s="118">
        <f ca="1">INDEX('Vakantie-Feestdagen'!C:C,MATCH(E243,'Vakantie-Feestdagen'!B:B,0))</f>
        <v>45340</v>
      </c>
      <c r="G243" s="118" t="str">
        <f ca="1">INDEX('Vakantie-Feestdagen'!D:D,MATCH(F243,'Vakantie-Feestdagen'!C:C,0))</f>
        <v>Voorjaar</v>
      </c>
      <c r="H243" s="22">
        <f t="shared" ca="1" si="31"/>
        <v>0</v>
      </c>
      <c r="I243" s="22">
        <f ca="1">IFERROR(MIN(1, VLOOKUP(C243,'Vakantie-Feestdagen'!$U:$U,1,0)   ),0)</f>
        <v>0</v>
      </c>
      <c r="J243" s="22">
        <f ca="1">IFERROR(MIN(1, VLOOKUP(C243,Aanvraagformulier!$B$99:$B$115,1,0)   ),0)</f>
        <v>0</v>
      </c>
      <c r="K243" s="22">
        <f ca="1">IFERROR(MIN(1, VLOOKUP(C243,Aanvraagformulier!$N$99:$N$115,1,0)   ),0)</f>
        <v>0</v>
      </c>
      <c r="L243" s="22">
        <f t="shared" ca="1" si="26"/>
        <v>0</v>
      </c>
      <c r="M243" s="22">
        <f t="shared" ca="1" si="27"/>
        <v>0</v>
      </c>
      <c r="N243" s="127">
        <f t="shared" ca="1" si="28"/>
        <v>0</v>
      </c>
      <c r="O243" s="126">
        <f t="shared" ca="1" si="29"/>
        <v>0</v>
      </c>
    </row>
    <row r="244" spans="2:15" x14ac:dyDescent="0.2">
      <c r="B244" s="128">
        <f t="shared" ca="1" si="24"/>
        <v>45376</v>
      </c>
      <c r="C244" s="118">
        <f t="shared" ca="1" si="30"/>
        <v>45376</v>
      </c>
      <c r="D244" s="22">
        <f t="shared" ca="1" si="25"/>
        <v>1</v>
      </c>
      <c r="E244" s="118">
        <f ca="1">VLOOKUP(C244,'Vakantie-Feestdagen'!B:B,1,1)</f>
        <v>45332</v>
      </c>
      <c r="F244" s="118">
        <f ca="1">INDEX('Vakantie-Feestdagen'!C:C,MATCH(E244,'Vakantie-Feestdagen'!B:B,0))</f>
        <v>45340</v>
      </c>
      <c r="G244" s="118" t="str">
        <f ca="1">INDEX('Vakantie-Feestdagen'!D:D,MATCH(F244,'Vakantie-Feestdagen'!C:C,0))</f>
        <v>Voorjaar</v>
      </c>
      <c r="H244" s="22">
        <f t="shared" ca="1" si="31"/>
        <v>0</v>
      </c>
      <c r="I244" s="22">
        <f ca="1">IFERROR(MIN(1, VLOOKUP(C244,'Vakantie-Feestdagen'!$U:$U,1,0)   ),0)</f>
        <v>0</v>
      </c>
      <c r="J244" s="22">
        <f ca="1">IFERROR(MIN(1, VLOOKUP(C244,Aanvraagformulier!$B$99:$B$115,1,0)   ),0)</f>
        <v>0</v>
      </c>
      <c r="K244" s="22">
        <f ca="1">IFERROR(MIN(1, VLOOKUP(C244,Aanvraagformulier!$N$99:$N$115,1,0)   ),0)</f>
        <v>0</v>
      </c>
      <c r="L244" s="22">
        <f t="shared" ca="1" si="26"/>
        <v>0</v>
      </c>
      <c r="M244" s="22">
        <f t="shared" ca="1" si="27"/>
        <v>0</v>
      </c>
      <c r="N244" s="127">
        <f t="shared" ca="1" si="28"/>
        <v>0</v>
      </c>
      <c r="O244" s="126">
        <f t="shared" ca="1" si="29"/>
        <v>0</v>
      </c>
    </row>
    <row r="245" spans="2:15" x14ac:dyDescent="0.2">
      <c r="B245" s="128">
        <f t="shared" ca="1" si="24"/>
        <v>45377</v>
      </c>
      <c r="C245" s="118">
        <f t="shared" ca="1" si="30"/>
        <v>45377</v>
      </c>
      <c r="D245" s="22">
        <f t="shared" ca="1" si="25"/>
        <v>2</v>
      </c>
      <c r="E245" s="118">
        <f ca="1">VLOOKUP(C245,'Vakantie-Feestdagen'!B:B,1,1)</f>
        <v>45332</v>
      </c>
      <c r="F245" s="118">
        <f ca="1">INDEX('Vakantie-Feestdagen'!C:C,MATCH(E245,'Vakantie-Feestdagen'!B:B,0))</f>
        <v>45340</v>
      </c>
      <c r="G245" s="118" t="str">
        <f ca="1">INDEX('Vakantie-Feestdagen'!D:D,MATCH(F245,'Vakantie-Feestdagen'!C:C,0))</f>
        <v>Voorjaar</v>
      </c>
      <c r="H245" s="22">
        <f t="shared" ca="1" si="31"/>
        <v>0</v>
      </c>
      <c r="I245" s="22">
        <f ca="1">IFERROR(MIN(1, VLOOKUP(C245,'Vakantie-Feestdagen'!$U:$U,1,0)   ),0)</f>
        <v>0</v>
      </c>
      <c r="J245" s="22">
        <f ca="1">IFERROR(MIN(1, VLOOKUP(C245,Aanvraagformulier!$B$99:$B$115,1,0)   ),0)</f>
        <v>0</v>
      </c>
      <c r="K245" s="22">
        <f ca="1">IFERROR(MIN(1, VLOOKUP(C245,Aanvraagformulier!$N$99:$N$115,1,0)   ),0)</f>
        <v>0</v>
      </c>
      <c r="L245" s="22">
        <f t="shared" ca="1" si="26"/>
        <v>0</v>
      </c>
      <c r="M245" s="22">
        <f t="shared" ca="1" si="27"/>
        <v>0</v>
      </c>
      <c r="N245" s="127">
        <f t="shared" ca="1" si="28"/>
        <v>0</v>
      </c>
      <c r="O245" s="126">
        <f t="shared" ca="1" si="29"/>
        <v>0</v>
      </c>
    </row>
    <row r="246" spans="2:15" x14ac:dyDescent="0.2">
      <c r="B246" s="128">
        <f t="shared" ca="1" si="24"/>
        <v>45378</v>
      </c>
      <c r="C246" s="118">
        <f t="shared" ca="1" si="30"/>
        <v>45378</v>
      </c>
      <c r="D246" s="22">
        <f t="shared" ca="1" si="25"/>
        <v>3</v>
      </c>
      <c r="E246" s="118">
        <f ca="1">VLOOKUP(C246,'Vakantie-Feestdagen'!B:B,1,1)</f>
        <v>45332</v>
      </c>
      <c r="F246" s="118">
        <f ca="1">INDEX('Vakantie-Feestdagen'!C:C,MATCH(E246,'Vakantie-Feestdagen'!B:B,0))</f>
        <v>45340</v>
      </c>
      <c r="G246" s="118" t="str">
        <f ca="1">INDEX('Vakantie-Feestdagen'!D:D,MATCH(F246,'Vakantie-Feestdagen'!C:C,0))</f>
        <v>Voorjaar</v>
      </c>
      <c r="H246" s="22">
        <f t="shared" ca="1" si="31"/>
        <v>0</v>
      </c>
      <c r="I246" s="22">
        <f ca="1">IFERROR(MIN(1, VLOOKUP(C246,'Vakantie-Feestdagen'!$U:$U,1,0)   ),0)</f>
        <v>0</v>
      </c>
      <c r="J246" s="22">
        <f ca="1">IFERROR(MIN(1, VLOOKUP(C246,Aanvraagformulier!$B$99:$B$115,1,0)   ),0)</f>
        <v>0</v>
      </c>
      <c r="K246" s="22">
        <f ca="1">IFERROR(MIN(1, VLOOKUP(C246,Aanvraagformulier!$N$99:$N$115,1,0)   ),0)</f>
        <v>0</v>
      </c>
      <c r="L246" s="22">
        <f t="shared" ca="1" si="26"/>
        <v>0</v>
      </c>
      <c r="M246" s="22">
        <f t="shared" ca="1" si="27"/>
        <v>0</v>
      </c>
      <c r="N246" s="127">
        <f t="shared" ca="1" si="28"/>
        <v>0</v>
      </c>
      <c r="O246" s="126">
        <f t="shared" ca="1" si="29"/>
        <v>0</v>
      </c>
    </row>
    <row r="247" spans="2:15" x14ac:dyDescent="0.2">
      <c r="B247" s="128">
        <f t="shared" ca="1" si="24"/>
        <v>45379</v>
      </c>
      <c r="C247" s="118">
        <f t="shared" ca="1" si="30"/>
        <v>45379</v>
      </c>
      <c r="D247" s="22">
        <f t="shared" ca="1" si="25"/>
        <v>4</v>
      </c>
      <c r="E247" s="118">
        <f ca="1">VLOOKUP(C247,'Vakantie-Feestdagen'!B:B,1,1)</f>
        <v>45332</v>
      </c>
      <c r="F247" s="118">
        <f ca="1">INDEX('Vakantie-Feestdagen'!C:C,MATCH(E247,'Vakantie-Feestdagen'!B:B,0))</f>
        <v>45340</v>
      </c>
      <c r="G247" s="118" t="str">
        <f ca="1">INDEX('Vakantie-Feestdagen'!D:D,MATCH(F247,'Vakantie-Feestdagen'!C:C,0))</f>
        <v>Voorjaar</v>
      </c>
      <c r="H247" s="22">
        <f t="shared" ca="1" si="31"/>
        <v>0</v>
      </c>
      <c r="I247" s="22">
        <f ca="1">IFERROR(MIN(1, VLOOKUP(C247,'Vakantie-Feestdagen'!$U:$U,1,0)   ),0)</f>
        <v>0</v>
      </c>
      <c r="J247" s="22">
        <f ca="1">IFERROR(MIN(1, VLOOKUP(C247,Aanvraagformulier!$B$99:$B$115,1,0)   ),0)</f>
        <v>0</v>
      </c>
      <c r="K247" s="22">
        <f ca="1">IFERROR(MIN(1, VLOOKUP(C247,Aanvraagformulier!$N$99:$N$115,1,0)   ),0)</f>
        <v>0</v>
      </c>
      <c r="L247" s="22">
        <f t="shared" ca="1" si="26"/>
        <v>0</v>
      </c>
      <c r="M247" s="22">
        <f t="shared" ca="1" si="27"/>
        <v>0</v>
      </c>
      <c r="N247" s="127">
        <f t="shared" ca="1" si="28"/>
        <v>0</v>
      </c>
      <c r="O247" s="126">
        <f t="shared" ca="1" si="29"/>
        <v>0</v>
      </c>
    </row>
    <row r="248" spans="2:15" x14ac:dyDescent="0.2">
      <c r="B248" s="128">
        <f t="shared" ca="1" si="24"/>
        <v>45380</v>
      </c>
      <c r="C248" s="118">
        <f t="shared" ca="1" si="30"/>
        <v>45380</v>
      </c>
      <c r="D248" s="22">
        <f t="shared" ca="1" si="25"/>
        <v>5</v>
      </c>
      <c r="E248" s="118">
        <f ca="1">VLOOKUP(C248,'Vakantie-Feestdagen'!B:B,1,1)</f>
        <v>45332</v>
      </c>
      <c r="F248" s="118">
        <f ca="1">INDEX('Vakantie-Feestdagen'!C:C,MATCH(E248,'Vakantie-Feestdagen'!B:B,0))</f>
        <v>45340</v>
      </c>
      <c r="G248" s="118" t="str">
        <f ca="1">INDEX('Vakantie-Feestdagen'!D:D,MATCH(F248,'Vakantie-Feestdagen'!C:C,0))</f>
        <v>Voorjaar</v>
      </c>
      <c r="H248" s="22">
        <f t="shared" ca="1" si="31"/>
        <v>0</v>
      </c>
      <c r="I248" s="22">
        <f ca="1">IFERROR(MIN(1, VLOOKUP(C248,'Vakantie-Feestdagen'!$U:$U,1,0)   ),0)</f>
        <v>0</v>
      </c>
      <c r="J248" s="22">
        <f ca="1">IFERROR(MIN(1, VLOOKUP(C248,Aanvraagformulier!$B$99:$B$115,1,0)   ),0)</f>
        <v>0</v>
      </c>
      <c r="K248" s="22">
        <f ca="1">IFERROR(MIN(1, VLOOKUP(C248,Aanvraagformulier!$N$99:$N$115,1,0)   ),0)</f>
        <v>0</v>
      </c>
      <c r="L248" s="22">
        <f t="shared" ca="1" si="26"/>
        <v>0</v>
      </c>
      <c r="M248" s="22">
        <f t="shared" ca="1" si="27"/>
        <v>0</v>
      </c>
      <c r="N248" s="127">
        <f t="shared" ca="1" si="28"/>
        <v>0</v>
      </c>
      <c r="O248" s="126">
        <f t="shared" ca="1" si="29"/>
        <v>0</v>
      </c>
    </row>
    <row r="249" spans="2:15" x14ac:dyDescent="0.2">
      <c r="B249" s="128">
        <f t="shared" ca="1" si="24"/>
        <v>45381</v>
      </c>
      <c r="C249" s="118">
        <f t="shared" ca="1" si="30"/>
        <v>45381</v>
      </c>
      <c r="D249" s="22">
        <f t="shared" ca="1" si="25"/>
        <v>6</v>
      </c>
      <c r="E249" s="118">
        <f ca="1">VLOOKUP(C249,'Vakantie-Feestdagen'!B:B,1,1)</f>
        <v>45332</v>
      </c>
      <c r="F249" s="118">
        <f ca="1">INDEX('Vakantie-Feestdagen'!C:C,MATCH(E249,'Vakantie-Feestdagen'!B:B,0))</f>
        <v>45340</v>
      </c>
      <c r="G249" s="118" t="str">
        <f ca="1">INDEX('Vakantie-Feestdagen'!D:D,MATCH(F249,'Vakantie-Feestdagen'!C:C,0))</f>
        <v>Voorjaar</v>
      </c>
      <c r="H249" s="22">
        <f t="shared" ca="1" si="31"/>
        <v>0</v>
      </c>
      <c r="I249" s="22">
        <f ca="1">IFERROR(MIN(1, VLOOKUP(C249,'Vakantie-Feestdagen'!$U:$U,1,0)   ),0)</f>
        <v>0</v>
      </c>
      <c r="J249" s="22">
        <f ca="1">IFERROR(MIN(1, VLOOKUP(C249,Aanvraagformulier!$B$99:$B$115,1,0)   ),0)</f>
        <v>0</v>
      </c>
      <c r="K249" s="22">
        <f ca="1">IFERROR(MIN(1, VLOOKUP(C249,Aanvraagformulier!$N$99:$N$115,1,0)   ),0)</f>
        <v>0</v>
      </c>
      <c r="L249" s="22">
        <f t="shared" ca="1" si="26"/>
        <v>0</v>
      </c>
      <c r="M249" s="22">
        <f t="shared" ca="1" si="27"/>
        <v>0</v>
      </c>
      <c r="N249" s="127">
        <f t="shared" ca="1" si="28"/>
        <v>0</v>
      </c>
      <c r="O249" s="126">
        <f t="shared" ca="1" si="29"/>
        <v>0</v>
      </c>
    </row>
    <row r="250" spans="2:15" x14ac:dyDescent="0.2">
      <c r="B250" s="128">
        <f t="shared" ca="1" si="24"/>
        <v>45382</v>
      </c>
      <c r="C250" s="118">
        <f t="shared" ca="1" si="30"/>
        <v>45382</v>
      </c>
      <c r="D250" s="22">
        <f t="shared" ca="1" si="25"/>
        <v>7</v>
      </c>
      <c r="E250" s="118">
        <f ca="1">VLOOKUP(C250,'Vakantie-Feestdagen'!B:B,1,1)</f>
        <v>45332</v>
      </c>
      <c r="F250" s="118">
        <f ca="1">INDEX('Vakantie-Feestdagen'!C:C,MATCH(E250,'Vakantie-Feestdagen'!B:B,0))</f>
        <v>45340</v>
      </c>
      <c r="G250" s="118" t="str">
        <f ca="1">INDEX('Vakantie-Feestdagen'!D:D,MATCH(F250,'Vakantie-Feestdagen'!C:C,0))</f>
        <v>Voorjaar</v>
      </c>
      <c r="H250" s="22">
        <f t="shared" ca="1" si="31"/>
        <v>0</v>
      </c>
      <c r="I250" s="22">
        <f ca="1">IFERROR(MIN(1, VLOOKUP(C250,'Vakantie-Feestdagen'!$U:$U,1,0)   ),0)</f>
        <v>0</v>
      </c>
      <c r="J250" s="22">
        <f ca="1">IFERROR(MIN(1, VLOOKUP(C250,Aanvraagformulier!$B$99:$B$115,1,0)   ),0)</f>
        <v>0</v>
      </c>
      <c r="K250" s="22">
        <f ca="1">IFERROR(MIN(1, VLOOKUP(C250,Aanvraagformulier!$N$99:$N$115,1,0)   ),0)</f>
        <v>0</v>
      </c>
      <c r="L250" s="22">
        <f t="shared" ca="1" si="26"/>
        <v>0</v>
      </c>
      <c r="M250" s="22">
        <f t="shared" ca="1" si="27"/>
        <v>0</v>
      </c>
      <c r="N250" s="127">
        <f t="shared" ca="1" si="28"/>
        <v>0</v>
      </c>
      <c r="O250" s="126">
        <f t="shared" ca="1" si="29"/>
        <v>0</v>
      </c>
    </row>
    <row r="251" spans="2:15" x14ac:dyDescent="0.2">
      <c r="B251" s="128">
        <f t="shared" ca="1" si="24"/>
        <v>45383</v>
      </c>
      <c r="C251" s="118">
        <f t="shared" ca="1" si="30"/>
        <v>45383</v>
      </c>
      <c r="D251" s="22">
        <f t="shared" ca="1" si="25"/>
        <v>1</v>
      </c>
      <c r="E251" s="118">
        <f ca="1">VLOOKUP(C251,'Vakantie-Feestdagen'!B:B,1,1)</f>
        <v>45332</v>
      </c>
      <c r="F251" s="118">
        <f ca="1">INDEX('Vakantie-Feestdagen'!C:C,MATCH(E251,'Vakantie-Feestdagen'!B:B,0))</f>
        <v>45340</v>
      </c>
      <c r="G251" s="118" t="str">
        <f ca="1">INDEX('Vakantie-Feestdagen'!D:D,MATCH(F251,'Vakantie-Feestdagen'!C:C,0))</f>
        <v>Voorjaar</v>
      </c>
      <c r="H251" s="22">
        <f t="shared" ca="1" si="31"/>
        <v>0</v>
      </c>
      <c r="I251" s="22">
        <f ca="1">IFERROR(MIN(1, VLOOKUP(C251,'Vakantie-Feestdagen'!$U:$U,1,0)   ),0)</f>
        <v>1</v>
      </c>
      <c r="J251" s="22">
        <f ca="1">IFERROR(MIN(1, VLOOKUP(C251,Aanvraagformulier!$B$99:$B$115,1,0)   ),0)</f>
        <v>0</v>
      </c>
      <c r="K251" s="22">
        <f ca="1">IFERROR(MIN(1, VLOOKUP(C251,Aanvraagformulier!$N$99:$N$115,1,0)   ),0)</f>
        <v>0</v>
      </c>
      <c r="L251" s="22">
        <f t="shared" ca="1" si="26"/>
        <v>0</v>
      </c>
      <c r="M251" s="22">
        <f t="shared" ca="1" si="27"/>
        <v>0</v>
      </c>
      <c r="N251" s="127">
        <f t="shared" ca="1" si="28"/>
        <v>0</v>
      </c>
      <c r="O251" s="126">
        <f t="shared" ca="1" si="29"/>
        <v>0</v>
      </c>
    </row>
    <row r="252" spans="2:15" x14ac:dyDescent="0.2">
      <c r="B252" s="128">
        <f t="shared" ca="1" si="24"/>
        <v>45384</v>
      </c>
      <c r="C252" s="118">
        <f t="shared" ca="1" si="30"/>
        <v>45384</v>
      </c>
      <c r="D252" s="22">
        <f t="shared" ca="1" si="25"/>
        <v>2</v>
      </c>
      <c r="E252" s="118">
        <f ca="1">VLOOKUP(C252,'Vakantie-Feestdagen'!B:B,1,1)</f>
        <v>45332</v>
      </c>
      <c r="F252" s="118">
        <f ca="1">INDEX('Vakantie-Feestdagen'!C:C,MATCH(E252,'Vakantie-Feestdagen'!B:B,0))</f>
        <v>45340</v>
      </c>
      <c r="G252" s="118" t="str">
        <f ca="1">INDEX('Vakantie-Feestdagen'!D:D,MATCH(F252,'Vakantie-Feestdagen'!C:C,0))</f>
        <v>Voorjaar</v>
      </c>
      <c r="H252" s="22">
        <f t="shared" ca="1" si="31"/>
        <v>0</v>
      </c>
      <c r="I252" s="22">
        <f ca="1">IFERROR(MIN(1, VLOOKUP(C252,'Vakantie-Feestdagen'!$U:$U,1,0)   ),0)</f>
        <v>0</v>
      </c>
      <c r="J252" s="22">
        <f ca="1">IFERROR(MIN(1, VLOOKUP(C252,Aanvraagformulier!$B$99:$B$115,1,0)   ),0)</f>
        <v>0</v>
      </c>
      <c r="K252" s="22">
        <f ca="1">IFERROR(MIN(1, VLOOKUP(C252,Aanvraagformulier!$N$99:$N$115,1,0)   ),0)</f>
        <v>0</v>
      </c>
      <c r="L252" s="22">
        <f t="shared" ca="1" si="26"/>
        <v>0</v>
      </c>
      <c r="M252" s="22">
        <f t="shared" ca="1" si="27"/>
        <v>0</v>
      </c>
      <c r="N252" s="127">
        <f t="shared" ca="1" si="28"/>
        <v>0</v>
      </c>
      <c r="O252" s="126">
        <f t="shared" ca="1" si="29"/>
        <v>0</v>
      </c>
    </row>
    <row r="253" spans="2:15" x14ac:dyDescent="0.2">
      <c r="B253" s="128">
        <f t="shared" ca="1" si="24"/>
        <v>45385</v>
      </c>
      <c r="C253" s="118">
        <f t="shared" ca="1" si="30"/>
        <v>45385</v>
      </c>
      <c r="D253" s="22">
        <f t="shared" ca="1" si="25"/>
        <v>3</v>
      </c>
      <c r="E253" s="118">
        <f ca="1">VLOOKUP(C253,'Vakantie-Feestdagen'!B:B,1,1)</f>
        <v>45332</v>
      </c>
      <c r="F253" s="118">
        <f ca="1">INDEX('Vakantie-Feestdagen'!C:C,MATCH(E253,'Vakantie-Feestdagen'!B:B,0))</f>
        <v>45340</v>
      </c>
      <c r="G253" s="118" t="str">
        <f ca="1">INDEX('Vakantie-Feestdagen'!D:D,MATCH(F253,'Vakantie-Feestdagen'!C:C,0))</f>
        <v>Voorjaar</v>
      </c>
      <c r="H253" s="22">
        <f t="shared" ca="1" si="31"/>
        <v>0</v>
      </c>
      <c r="I253" s="22">
        <f ca="1">IFERROR(MIN(1, VLOOKUP(C253,'Vakantie-Feestdagen'!$U:$U,1,0)   ),0)</f>
        <v>0</v>
      </c>
      <c r="J253" s="22">
        <f ca="1">IFERROR(MIN(1, VLOOKUP(C253,Aanvraagformulier!$B$99:$B$115,1,0)   ),0)</f>
        <v>0</v>
      </c>
      <c r="K253" s="22">
        <f ca="1">IFERROR(MIN(1, VLOOKUP(C253,Aanvraagformulier!$N$99:$N$115,1,0)   ),0)</f>
        <v>0</v>
      </c>
      <c r="L253" s="22">
        <f t="shared" ca="1" si="26"/>
        <v>0</v>
      </c>
      <c r="M253" s="22">
        <f t="shared" ca="1" si="27"/>
        <v>0</v>
      </c>
      <c r="N253" s="127">
        <f t="shared" ca="1" si="28"/>
        <v>0</v>
      </c>
      <c r="O253" s="126">
        <f t="shared" ca="1" si="29"/>
        <v>0</v>
      </c>
    </row>
    <row r="254" spans="2:15" x14ac:dyDescent="0.2">
      <c r="B254" s="128">
        <f t="shared" ca="1" si="24"/>
        <v>45386</v>
      </c>
      <c r="C254" s="118">
        <f t="shared" ca="1" si="30"/>
        <v>45386</v>
      </c>
      <c r="D254" s="22">
        <f t="shared" ca="1" si="25"/>
        <v>4</v>
      </c>
      <c r="E254" s="118">
        <f ca="1">VLOOKUP(C254,'Vakantie-Feestdagen'!B:B,1,1)</f>
        <v>45332</v>
      </c>
      <c r="F254" s="118">
        <f ca="1">INDEX('Vakantie-Feestdagen'!C:C,MATCH(E254,'Vakantie-Feestdagen'!B:B,0))</f>
        <v>45340</v>
      </c>
      <c r="G254" s="118" t="str">
        <f ca="1">INDEX('Vakantie-Feestdagen'!D:D,MATCH(F254,'Vakantie-Feestdagen'!C:C,0))</f>
        <v>Voorjaar</v>
      </c>
      <c r="H254" s="22">
        <f t="shared" ca="1" si="31"/>
        <v>0</v>
      </c>
      <c r="I254" s="22">
        <f ca="1">IFERROR(MIN(1, VLOOKUP(C254,'Vakantie-Feestdagen'!$U:$U,1,0)   ),0)</f>
        <v>0</v>
      </c>
      <c r="J254" s="22">
        <f ca="1">IFERROR(MIN(1, VLOOKUP(C254,Aanvraagformulier!$B$99:$B$115,1,0)   ),0)</f>
        <v>0</v>
      </c>
      <c r="K254" s="22">
        <f ca="1">IFERROR(MIN(1, VLOOKUP(C254,Aanvraagformulier!$N$99:$N$115,1,0)   ),0)</f>
        <v>0</v>
      </c>
      <c r="L254" s="22">
        <f t="shared" ca="1" si="26"/>
        <v>0</v>
      </c>
      <c r="M254" s="22">
        <f t="shared" ca="1" si="27"/>
        <v>0</v>
      </c>
      <c r="N254" s="127">
        <f t="shared" ca="1" si="28"/>
        <v>0</v>
      </c>
      <c r="O254" s="126">
        <f t="shared" ca="1" si="29"/>
        <v>0</v>
      </c>
    </row>
    <row r="255" spans="2:15" x14ac:dyDescent="0.2">
      <c r="B255" s="128">
        <f t="shared" ca="1" si="24"/>
        <v>45387</v>
      </c>
      <c r="C255" s="118">
        <f t="shared" ca="1" si="30"/>
        <v>45387</v>
      </c>
      <c r="D255" s="22">
        <f t="shared" ca="1" si="25"/>
        <v>5</v>
      </c>
      <c r="E255" s="118">
        <f ca="1">VLOOKUP(C255,'Vakantie-Feestdagen'!B:B,1,1)</f>
        <v>45332</v>
      </c>
      <c r="F255" s="118">
        <f ca="1">INDEX('Vakantie-Feestdagen'!C:C,MATCH(E255,'Vakantie-Feestdagen'!B:B,0))</f>
        <v>45340</v>
      </c>
      <c r="G255" s="118" t="str">
        <f ca="1">INDEX('Vakantie-Feestdagen'!D:D,MATCH(F255,'Vakantie-Feestdagen'!C:C,0))</f>
        <v>Voorjaar</v>
      </c>
      <c r="H255" s="22">
        <f t="shared" ca="1" si="31"/>
        <v>0</v>
      </c>
      <c r="I255" s="22">
        <f ca="1">IFERROR(MIN(1, VLOOKUP(C255,'Vakantie-Feestdagen'!$U:$U,1,0)   ),0)</f>
        <v>0</v>
      </c>
      <c r="J255" s="22">
        <f ca="1">IFERROR(MIN(1, VLOOKUP(C255,Aanvraagformulier!$B$99:$B$115,1,0)   ),0)</f>
        <v>0</v>
      </c>
      <c r="K255" s="22">
        <f ca="1">IFERROR(MIN(1, VLOOKUP(C255,Aanvraagformulier!$N$99:$N$115,1,0)   ),0)</f>
        <v>0</v>
      </c>
      <c r="L255" s="22">
        <f t="shared" ca="1" si="26"/>
        <v>0</v>
      </c>
      <c r="M255" s="22">
        <f t="shared" ca="1" si="27"/>
        <v>0</v>
      </c>
      <c r="N255" s="127">
        <f t="shared" ca="1" si="28"/>
        <v>0</v>
      </c>
      <c r="O255" s="126">
        <f t="shared" ca="1" si="29"/>
        <v>0</v>
      </c>
    </row>
    <row r="256" spans="2:15" x14ac:dyDescent="0.2">
      <c r="B256" s="128">
        <f t="shared" ca="1" si="24"/>
        <v>45388</v>
      </c>
      <c r="C256" s="118">
        <f t="shared" ca="1" si="30"/>
        <v>45388</v>
      </c>
      <c r="D256" s="22">
        <f t="shared" ca="1" si="25"/>
        <v>6</v>
      </c>
      <c r="E256" s="118">
        <f ca="1">VLOOKUP(C256,'Vakantie-Feestdagen'!B:B,1,1)</f>
        <v>45332</v>
      </c>
      <c r="F256" s="118">
        <f ca="1">INDEX('Vakantie-Feestdagen'!C:C,MATCH(E256,'Vakantie-Feestdagen'!B:B,0))</f>
        <v>45340</v>
      </c>
      <c r="G256" s="118" t="str">
        <f ca="1">INDEX('Vakantie-Feestdagen'!D:D,MATCH(F256,'Vakantie-Feestdagen'!C:C,0))</f>
        <v>Voorjaar</v>
      </c>
      <c r="H256" s="22">
        <f t="shared" ca="1" si="31"/>
        <v>0</v>
      </c>
      <c r="I256" s="22">
        <f ca="1">IFERROR(MIN(1, VLOOKUP(C256,'Vakantie-Feestdagen'!$U:$U,1,0)   ),0)</f>
        <v>0</v>
      </c>
      <c r="J256" s="22">
        <f ca="1">IFERROR(MIN(1, VLOOKUP(C256,Aanvraagformulier!$B$99:$B$115,1,0)   ),0)</f>
        <v>0</v>
      </c>
      <c r="K256" s="22">
        <f ca="1">IFERROR(MIN(1, VLOOKUP(C256,Aanvraagformulier!$N$99:$N$115,1,0)   ),0)</f>
        <v>0</v>
      </c>
      <c r="L256" s="22">
        <f t="shared" ca="1" si="26"/>
        <v>0</v>
      </c>
      <c r="M256" s="22">
        <f t="shared" ca="1" si="27"/>
        <v>0</v>
      </c>
      <c r="N256" s="127">
        <f t="shared" ca="1" si="28"/>
        <v>0</v>
      </c>
      <c r="O256" s="126">
        <f t="shared" ca="1" si="29"/>
        <v>0</v>
      </c>
    </row>
    <row r="257" spans="2:15" x14ac:dyDescent="0.2">
      <c r="B257" s="128">
        <f t="shared" ca="1" si="24"/>
        <v>45389</v>
      </c>
      <c r="C257" s="118">
        <f t="shared" ca="1" si="30"/>
        <v>45389</v>
      </c>
      <c r="D257" s="22">
        <f t="shared" ca="1" si="25"/>
        <v>7</v>
      </c>
      <c r="E257" s="118">
        <f ca="1">VLOOKUP(C257,'Vakantie-Feestdagen'!B:B,1,1)</f>
        <v>45332</v>
      </c>
      <c r="F257" s="118">
        <f ca="1">INDEX('Vakantie-Feestdagen'!C:C,MATCH(E257,'Vakantie-Feestdagen'!B:B,0))</f>
        <v>45340</v>
      </c>
      <c r="G257" s="118" t="str">
        <f ca="1">INDEX('Vakantie-Feestdagen'!D:D,MATCH(F257,'Vakantie-Feestdagen'!C:C,0))</f>
        <v>Voorjaar</v>
      </c>
      <c r="H257" s="22">
        <f t="shared" ca="1" si="31"/>
        <v>0</v>
      </c>
      <c r="I257" s="22">
        <f ca="1">IFERROR(MIN(1, VLOOKUP(C257,'Vakantie-Feestdagen'!$U:$U,1,0)   ),0)</f>
        <v>0</v>
      </c>
      <c r="J257" s="22">
        <f ca="1">IFERROR(MIN(1, VLOOKUP(C257,Aanvraagformulier!$B$99:$B$115,1,0)   ),0)</f>
        <v>0</v>
      </c>
      <c r="K257" s="22">
        <f ca="1">IFERROR(MIN(1, VLOOKUP(C257,Aanvraagformulier!$N$99:$N$115,1,0)   ),0)</f>
        <v>0</v>
      </c>
      <c r="L257" s="22">
        <f t="shared" ca="1" si="26"/>
        <v>0</v>
      </c>
      <c r="M257" s="22">
        <f t="shared" ca="1" si="27"/>
        <v>0</v>
      </c>
      <c r="N257" s="127">
        <f t="shared" ca="1" si="28"/>
        <v>0</v>
      </c>
      <c r="O257" s="126">
        <f t="shared" ca="1" si="29"/>
        <v>0</v>
      </c>
    </row>
    <row r="258" spans="2:15" x14ac:dyDescent="0.2">
      <c r="B258" s="128">
        <f t="shared" ca="1" si="24"/>
        <v>45390</v>
      </c>
      <c r="C258" s="118">
        <f t="shared" ca="1" si="30"/>
        <v>45390</v>
      </c>
      <c r="D258" s="22">
        <f t="shared" ca="1" si="25"/>
        <v>1</v>
      </c>
      <c r="E258" s="118">
        <f ca="1">VLOOKUP(C258,'Vakantie-Feestdagen'!B:B,1,1)</f>
        <v>45332</v>
      </c>
      <c r="F258" s="118">
        <f ca="1">INDEX('Vakantie-Feestdagen'!C:C,MATCH(E258,'Vakantie-Feestdagen'!B:B,0))</f>
        <v>45340</v>
      </c>
      <c r="G258" s="118" t="str">
        <f ca="1">INDEX('Vakantie-Feestdagen'!D:D,MATCH(F258,'Vakantie-Feestdagen'!C:C,0))</f>
        <v>Voorjaar</v>
      </c>
      <c r="H258" s="22">
        <f t="shared" ca="1" si="31"/>
        <v>0</v>
      </c>
      <c r="I258" s="22">
        <f ca="1">IFERROR(MIN(1, VLOOKUP(C258,'Vakantie-Feestdagen'!$U:$U,1,0)   ),0)</f>
        <v>0</v>
      </c>
      <c r="J258" s="22">
        <f ca="1">IFERROR(MIN(1, VLOOKUP(C258,Aanvraagformulier!$B$99:$B$115,1,0)   ),0)</f>
        <v>0</v>
      </c>
      <c r="K258" s="22">
        <f ca="1">IFERROR(MIN(1, VLOOKUP(C258,Aanvraagformulier!$N$99:$N$115,1,0)   ),0)</f>
        <v>0</v>
      </c>
      <c r="L258" s="22">
        <f t="shared" ca="1" si="26"/>
        <v>0</v>
      </c>
      <c r="M258" s="22">
        <f t="shared" ca="1" si="27"/>
        <v>0</v>
      </c>
      <c r="N258" s="127">
        <f t="shared" ca="1" si="28"/>
        <v>0</v>
      </c>
      <c r="O258" s="126">
        <f t="shared" ca="1" si="29"/>
        <v>0</v>
      </c>
    </row>
    <row r="259" spans="2:15" x14ac:dyDescent="0.2">
      <c r="B259" s="128">
        <f t="shared" ca="1" si="24"/>
        <v>45391</v>
      </c>
      <c r="C259" s="118">
        <f t="shared" ca="1" si="30"/>
        <v>45391</v>
      </c>
      <c r="D259" s="22">
        <f t="shared" ca="1" si="25"/>
        <v>2</v>
      </c>
      <c r="E259" s="118">
        <f ca="1">VLOOKUP(C259,'Vakantie-Feestdagen'!B:B,1,1)</f>
        <v>45332</v>
      </c>
      <c r="F259" s="118">
        <f ca="1">INDEX('Vakantie-Feestdagen'!C:C,MATCH(E259,'Vakantie-Feestdagen'!B:B,0))</f>
        <v>45340</v>
      </c>
      <c r="G259" s="118" t="str">
        <f ca="1">INDEX('Vakantie-Feestdagen'!D:D,MATCH(F259,'Vakantie-Feestdagen'!C:C,0))</f>
        <v>Voorjaar</v>
      </c>
      <c r="H259" s="22">
        <f t="shared" ca="1" si="31"/>
        <v>0</v>
      </c>
      <c r="I259" s="22">
        <f ca="1">IFERROR(MIN(1, VLOOKUP(C259,'Vakantie-Feestdagen'!$U:$U,1,0)   ),0)</f>
        <v>0</v>
      </c>
      <c r="J259" s="22">
        <f ca="1">IFERROR(MIN(1, VLOOKUP(C259,Aanvraagformulier!$B$99:$B$115,1,0)   ),0)</f>
        <v>0</v>
      </c>
      <c r="K259" s="22">
        <f ca="1">IFERROR(MIN(1, VLOOKUP(C259,Aanvraagformulier!$N$99:$N$115,1,0)   ),0)</f>
        <v>0</v>
      </c>
      <c r="L259" s="22">
        <f t="shared" ca="1" si="26"/>
        <v>0</v>
      </c>
      <c r="M259" s="22">
        <f t="shared" ca="1" si="27"/>
        <v>0</v>
      </c>
      <c r="N259" s="127">
        <f t="shared" ca="1" si="28"/>
        <v>0</v>
      </c>
      <c r="O259" s="126">
        <f t="shared" ca="1" si="29"/>
        <v>0</v>
      </c>
    </row>
    <row r="260" spans="2:15" x14ac:dyDescent="0.2">
      <c r="B260" s="128">
        <f t="shared" ca="1" si="24"/>
        <v>45392</v>
      </c>
      <c r="C260" s="118">
        <f t="shared" ca="1" si="30"/>
        <v>45392</v>
      </c>
      <c r="D260" s="22">
        <f t="shared" ca="1" si="25"/>
        <v>3</v>
      </c>
      <c r="E260" s="118">
        <f ca="1">VLOOKUP(C260,'Vakantie-Feestdagen'!B:B,1,1)</f>
        <v>45332</v>
      </c>
      <c r="F260" s="118">
        <f ca="1">INDEX('Vakantie-Feestdagen'!C:C,MATCH(E260,'Vakantie-Feestdagen'!B:B,0))</f>
        <v>45340</v>
      </c>
      <c r="G260" s="118" t="str">
        <f ca="1">INDEX('Vakantie-Feestdagen'!D:D,MATCH(F260,'Vakantie-Feestdagen'!C:C,0))</f>
        <v>Voorjaar</v>
      </c>
      <c r="H260" s="22">
        <f t="shared" ca="1" si="31"/>
        <v>0</v>
      </c>
      <c r="I260" s="22">
        <f ca="1">IFERROR(MIN(1, VLOOKUP(C260,'Vakantie-Feestdagen'!$U:$U,1,0)   ),0)</f>
        <v>0</v>
      </c>
      <c r="J260" s="22">
        <f ca="1">IFERROR(MIN(1, VLOOKUP(C260,Aanvraagformulier!$B$99:$B$115,1,0)   ),0)</f>
        <v>0</v>
      </c>
      <c r="K260" s="22">
        <f ca="1">IFERROR(MIN(1, VLOOKUP(C260,Aanvraagformulier!$N$99:$N$115,1,0)   ),0)</f>
        <v>0</v>
      </c>
      <c r="L260" s="22">
        <f t="shared" ca="1" si="26"/>
        <v>0</v>
      </c>
      <c r="M260" s="22">
        <f t="shared" ca="1" si="27"/>
        <v>0</v>
      </c>
      <c r="N260" s="127">
        <f t="shared" ca="1" si="28"/>
        <v>0</v>
      </c>
      <c r="O260" s="126">
        <f t="shared" ca="1" si="29"/>
        <v>0</v>
      </c>
    </row>
    <row r="261" spans="2:15" x14ac:dyDescent="0.2">
      <c r="B261" s="128">
        <f t="shared" ca="1" si="24"/>
        <v>45393</v>
      </c>
      <c r="C261" s="118">
        <f t="shared" ca="1" si="30"/>
        <v>45393</v>
      </c>
      <c r="D261" s="22">
        <f t="shared" ca="1" si="25"/>
        <v>4</v>
      </c>
      <c r="E261" s="118">
        <f ca="1">VLOOKUP(C261,'Vakantie-Feestdagen'!B:B,1,1)</f>
        <v>45332</v>
      </c>
      <c r="F261" s="118">
        <f ca="1">INDEX('Vakantie-Feestdagen'!C:C,MATCH(E261,'Vakantie-Feestdagen'!B:B,0))</f>
        <v>45340</v>
      </c>
      <c r="G261" s="118" t="str">
        <f ca="1">INDEX('Vakantie-Feestdagen'!D:D,MATCH(F261,'Vakantie-Feestdagen'!C:C,0))</f>
        <v>Voorjaar</v>
      </c>
      <c r="H261" s="22">
        <f t="shared" ca="1" si="31"/>
        <v>0</v>
      </c>
      <c r="I261" s="22">
        <f ca="1">IFERROR(MIN(1, VLOOKUP(C261,'Vakantie-Feestdagen'!$U:$U,1,0)   ),0)</f>
        <v>0</v>
      </c>
      <c r="J261" s="22">
        <f ca="1">IFERROR(MIN(1, VLOOKUP(C261,Aanvraagformulier!$B$99:$B$115,1,0)   ),0)</f>
        <v>0</v>
      </c>
      <c r="K261" s="22">
        <f ca="1">IFERROR(MIN(1, VLOOKUP(C261,Aanvraagformulier!$N$99:$N$115,1,0)   ),0)</f>
        <v>0</v>
      </c>
      <c r="L261" s="22">
        <f t="shared" ca="1" si="26"/>
        <v>0</v>
      </c>
      <c r="M261" s="22">
        <f t="shared" ca="1" si="27"/>
        <v>0</v>
      </c>
      <c r="N261" s="127">
        <f t="shared" ca="1" si="28"/>
        <v>0</v>
      </c>
      <c r="O261" s="126">
        <f t="shared" ca="1" si="29"/>
        <v>0</v>
      </c>
    </row>
    <row r="262" spans="2:15" x14ac:dyDescent="0.2">
      <c r="B262" s="128">
        <f t="shared" ca="1" si="24"/>
        <v>45394</v>
      </c>
      <c r="C262" s="118">
        <f t="shared" ca="1" si="30"/>
        <v>45394</v>
      </c>
      <c r="D262" s="22">
        <f t="shared" ca="1" si="25"/>
        <v>5</v>
      </c>
      <c r="E262" s="118">
        <f ca="1">VLOOKUP(C262,'Vakantie-Feestdagen'!B:B,1,1)</f>
        <v>45332</v>
      </c>
      <c r="F262" s="118">
        <f ca="1">INDEX('Vakantie-Feestdagen'!C:C,MATCH(E262,'Vakantie-Feestdagen'!B:B,0))</f>
        <v>45340</v>
      </c>
      <c r="G262" s="118" t="str">
        <f ca="1">INDEX('Vakantie-Feestdagen'!D:D,MATCH(F262,'Vakantie-Feestdagen'!C:C,0))</f>
        <v>Voorjaar</v>
      </c>
      <c r="H262" s="22">
        <f t="shared" ca="1" si="31"/>
        <v>0</v>
      </c>
      <c r="I262" s="22">
        <f ca="1">IFERROR(MIN(1, VLOOKUP(C262,'Vakantie-Feestdagen'!$U:$U,1,0)   ),0)</f>
        <v>0</v>
      </c>
      <c r="J262" s="22">
        <f ca="1">IFERROR(MIN(1, VLOOKUP(C262,Aanvraagformulier!$B$99:$B$115,1,0)   ),0)</f>
        <v>0</v>
      </c>
      <c r="K262" s="22">
        <f ca="1">IFERROR(MIN(1, VLOOKUP(C262,Aanvraagformulier!$N$99:$N$115,1,0)   ),0)</f>
        <v>0</v>
      </c>
      <c r="L262" s="22">
        <f t="shared" ca="1" si="26"/>
        <v>0</v>
      </c>
      <c r="M262" s="22">
        <f t="shared" ca="1" si="27"/>
        <v>0</v>
      </c>
      <c r="N262" s="127">
        <f t="shared" ca="1" si="28"/>
        <v>0</v>
      </c>
      <c r="O262" s="126">
        <f t="shared" ca="1" si="29"/>
        <v>0</v>
      </c>
    </row>
    <row r="263" spans="2:15" x14ac:dyDescent="0.2">
      <c r="B263" s="128">
        <f t="shared" ref="B263:B326" ca="1" si="32">C263</f>
        <v>45395</v>
      </c>
      <c r="C263" s="118">
        <f t="shared" ca="1" si="30"/>
        <v>45395</v>
      </c>
      <c r="D263" s="22">
        <f t="shared" ref="D263:D326" ca="1" si="33">WEEKDAY(C263,11)</f>
        <v>6</v>
      </c>
      <c r="E263" s="118">
        <f ca="1">VLOOKUP(C263,'Vakantie-Feestdagen'!B:B,1,1)</f>
        <v>45332</v>
      </c>
      <c r="F263" s="118">
        <f ca="1">INDEX('Vakantie-Feestdagen'!C:C,MATCH(E263,'Vakantie-Feestdagen'!B:B,0))</f>
        <v>45340</v>
      </c>
      <c r="G263" s="118" t="str">
        <f ca="1">INDEX('Vakantie-Feestdagen'!D:D,MATCH(F263,'Vakantie-Feestdagen'!C:C,0))</f>
        <v>Voorjaar</v>
      </c>
      <c r="H263" s="22">
        <f t="shared" ca="1" si="31"/>
        <v>0</v>
      </c>
      <c r="I263" s="22">
        <f ca="1">IFERROR(MIN(1, VLOOKUP(C263,'Vakantie-Feestdagen'!$U:$U,1,0)   ),0)</f>
        <v>0</v>
      </c>
      <c r="J263" s="22">
        <f ca="1">IFERROR(MIN(1, VLOOKUP(C263,Aanvraagformulier!$B$99:$B$115,1,0)   ),0)</f>
        <v>0</v>
      </c>
      <c r="K263" s="22">
        <f ca="1">IFERROR(MIN(1, VLOOKUP(C263,Aanvraagformulier!$N$99:$N$115,1,0)   ),0)</f>
        <v>0</v>
      </c>
      <c r="L263" s="22">
        <f t="shared" ref="L263:L326" ca="1" si="34">IF(AND($C263&gt;=AP$8,$C263&lt;=AQ$8),1,0)</f>
        <v>0</v>
      </c>
      <c r="M263" s="22">
        <f t="shared" ref="M263:M326" ca="1" si="35">IF(AND($C263&gt;=AP$9,$C263&lt;=AQ$9),1,0)</f>
        <v>0</v>
      </c>
      <c r="N263" s="127">
        <f t="shared" ref="N263:N326" ca="1" si="36">IF(K263=1,1,(H263=0)*(I263=0)*(J263=0))*L263*INDEX($AI$8:$AO$8,1,D263)</f>
        <v>0</v>
      </c>
      <c r="O263" s="126">
        <f t="shared" ref="O263:O326" ca="1" si="37">M263*INDEX($AI$9:$AO$9,1,D263)</f>
        <v>0</v>
      </c>
    </row>
    <row r="264" spans="2:15" x14ac:dyDescent="0.2">
      <c r="B264" s="128">
        <f t="shared" ca="1" si="32"/>
        <v>45396</v>
      </c>
      <c r="C264" s="118">
        <f t="shared" ref="C264:C327" ca="1" si="38">C263+1</f>
        <v>45396</v>
      </c>
      <c r="D264" s="22">
        <f t="shared" ca="1" si="33"/>
        <v>7</v>
      </c>
      <c r="E264" s="118">
        <f ca="1">VLOOKUP(C264,'Vakantie-Feestdagen'!B:B,1,1)</f>
        <v>45332</v>
      </c>
      <c r="F264" s="118">
        <f ca="1">INDEX('Vakantie-Feestdagen'!C:C,MATCH(E264,'Vakantie-Feestdagen'!B:B,0))</f>
        <v>45340</v>
      </c>
      <c r="G264" s="118" t="str">
        <f ca="1">INDEX('Vakantie-Feestdagen'!D:D,MATCH(F264,'Vakantie-Feestdagen'!C:C,0))</f>
        <v>Voorjaar</v>
      </c>
      <c r="H264" s="22">
        <f t="shared" ref="H264:H327" ca="1" si="39">IF(AND(C264&gt;=E264,C264&lt;=F264),1,0)</f>
        <v>0</v>
      </c>
      <c r="I264" s="22">
        <f ca="1">IFERROR(MIN(1, VLOOKUP(C264,'Vakantie-Feestdagen'!$U:$U,1,0)   ),0)</f>
        <v>0</v>
      </c>
      <c r="J264" s="22">
        <f ca="1">IFERROR(MIN(1, VLOOKUP(C264,Aanvraagformulier!$B$99:$B$115,1,0)   ),0)</f>
        <v>0</v>
      </c>
      <c r="K264" s="22">
        <f ca="1">IFERROR(MIN(1, VLOOKUP(C264,Aanvraagformulier!$N$99:$N$115,1,0)   ),0)</f>
        <v>0</v>
      </c>
      <c r="L264" s="22">
        <f t="shared" ca="1" si="34"/>
        <v>0</v>
      </c>
      <c r="M264" s="22">
        <f t="shared" ca="1" si="35"/>
        <v>0</v>
      </c>
      <c r="N264" s="127">
        <f t="shared" ca="1" si="36"/>
        <v>0</v>
      </c>
      <c r="O264" s="126">
        <f t="shared" ca="1" si="37"/>
        <v>0</v>
      </c>
    </row>
    <row r="265" spans="2:15" x14ac:dyDescent="0.2">
      <c r="B265" s="128">
        <f t="shared" ca="1" si="32"/>
        <v>45397</v>
      </c>
      <c r="C265" s="118">
        <f t="shared" ca="1" si="38"/>
        <v>45397</v>
      </c>
      <c r="D265" s="22">
        <f t="shared" ca="1" si="33"/>
        <v>1</v>
      </c>
      <c r="E265" s="118">
        <f ca="1">VLOOKUP(C265,'Vakantie-Feestdagen'!B:B,1,1)</f>
        <v>45332</v>
      </c>
      <c r="F265" s="118">
        <f ca="1">INDEX('Vakantie-Feestdagen'!C:C,MATCH(E265,'Vakantie-Feestdagen'!B:B,0))</f>
        <v>45340</v>
      </c>
      <c r="G265" s="118" t="str">
        <f ca="1">INDEX('Vakantie-Feestdagen'!D:D,MATCH(F265,'Vakantie-Feestdagen'!C:C,0))</f>
        <v>Voorjaar</v>
      </c>
      <c r="H265" s="22">
        <f t="shared" ca="1" si="39"/>
        <v>0</v>
      </c>
      <c r="I265" s="22">
        <f ca="1">IFERROR(MIN(1, VLOOKUP(C265,'Vakantie-Feestdagen'!$U:$U,1,0)   ),0)</f>
        <v>0</v>
      </c>
      <c r="J265" s="22">
        <f ca="1">IFERROR(MIN(1, VLOOKUP(C265,Aanvraagformulier!$B$99:$B$115,1,0)   ),0)</f>
        <v>0</v>
      </c>
      <c r="K265" s="22">
        <f ca="1">IFERROR(MIN(1, VLOOKUP(C265,Aanvraagformulier!$N$99:$N$115,1,0)   ),0)</f>
        <v>0</v>
      </c>
      <c r="L265" s="22">
        <f t="shared" ca="1" si="34"/>
        <v>0</v>
      </c>
      <c r="M265" s="22">
        <f t="shared" ca="1" si="35"/>
        <v>0</v>
      </c>
      <c r="N265" s="127">
        <f t="shared" ca="1" si="36"/>
        <v>0</v>
      </c>
      <c r="O265" s="126">
        <f t="shared" ca="1" si="37"/>
        <v>0</v>
      </c>
    </row>
    <row r="266" spans="2:15" x14ac:dyDescent="0.2">
      <c r="B266" s="128">
        <f t="shared" ca="1" si="32"/>
        <v>45398</v>
      </c>
      <c r="C266" s="118">
        <f t="shared" ca="1" si="38"/>
        <v>45398</v>
      </c>
      <c r="D266" s="22">
        <f t="shared" ca="1" si="33"/>
        <v>2</v>
      </c>
      <c r="E266" s="118">
        <f ca="1">VLOOKUP(C266,'Vakantie-Feestdagen'!B:B,1,1)</f>
        <v>45332</v>
      </c>
      <c r="F266" s="118">
        <f ca="1">INDEX('Vakantie-Feestdagen'!C:C,MATCH(E266,'Vakantie-Feestdagen'!B:B,0))</f>
        <v>45340</v>
      </c>
      <c r="G266" s="118" t="str">
        <f ca="1">INDEX('Vakantie-Feestdagen'!D:D,MATCH(F266,'Vakantie-Feestdagen'!C:C,0))</f>
        <v>Voorjaar</v>
      </c>
      <c r="H266" s="22">
        <f t="shared" ca="1" si="39"/>
        <v>0</v>
      </c>
      <c r="I266" s="22">
        <f ca="1">IFERROR(MIN(1, VLOOKUP(C266,'Vakantie-Feestdagen'!$U:$U,1,0)   ),0)</f>
        <v>0</v>
      </c>
      <c r="J266" s="22">
        <f ca="1">IFERROR(MIN(1, VLOOKUP(C266,Aanvraagformulier!$B$99:$B$115,1,0)   ),0)</f>
        <v>0</v>
      </c>
      <c r="K266" s="22">
        <f ca="1">IFERROR(MIN(1, VLOOKUP(C266,Aanvraagformulier!$N$99:$N$115,1,0)   ),0)</f>
        <v>0</v>
      </c>
      <c r="L266" s="22">
        <f t="shared" ca="1" si="34"/>
        <v>0</v>
      </c>
      <c r="M266" s="22">
        <f t="shared" ca="1" si="35"/>
        <v>0</v>
      </c>
      <c r="N266" s="127">
        <f t="shared" ca="1" si="36"/>
        <v>0</v>
      </c>
      <c r="O266" s="126">
        <f t="shared" ca="1" si="37"/>
        <v>0</v>
      </c>
    </row>
    <row r="267" spans="2:15" x14ac:dyDescent="0.2">
      <c r="B267" s="128">
        <f t="shared" ca="1" si="32"/>
        <v>45399</v>
      </c>
      <c r="C267" s="118">
        <f t="shared" ca="1" si="38"/>
        <v>45399</v>
      </c>
      <c r="D267" s="22">
        <f t="shared" ca="1" si="33"/>
        <v>3</v>
      </c>
      <c r="E267" s="118">
        <f ca="1">VLOOKUP(C267,'Vakantie-Feestdagen'!B:B,1,1)</f>
        <v>45332</v>
      </c>
      <c r="F267" s="118">
        <f ca="1">INDEX('Vakantie-Feestdagen'!C:C,MATCH(E267,'Vakantie-Feestdagen'!B:B,0))</f>
        <v>45340</v>
      </c>
      <c r="G267" s="118" t="str">
        <f ca="1">INDEX('Vakantie-Feestdagen'!D:D,MATCH(F267,'Vakantie-Feestdagen'!C:C,0))</f>
        <v>Voorjaar</v>
      </c>
      <c r="H267" s="22">
        <f t="shared" ca="1" si="39"/>
        <v>0</v>
      </c>
      <c r="I267" s="22">
        <f ca="1">IFERROR(MIN(1, VLOOKUP(C267,'Vakantie-Feestdagen'!$U:$U,1,0)   ),0)</f>
        <v>0</v>
      </c>
      <c r="J267" s="22">
        <f ca="1">IFERROR(MIN(1, VLOOKUP(C267,Aanvraagformulier!$B$99:$B$115,1,0)   ),0)</f>
        <v>0</v>
      </c>
      <c r="K267" s="22">
        <f ca="1">IFERROR(MIN(1, VLOOKUP(C267,Aanvraagformulier!$N$99:$N$115,1,0)   ),0)</f>
        <v>0</v>
      </c>
      <c r="L267" s="22">
        <f t="shared" ca="1" si="34"/>
        <v>0</v>
      </c>
      <c r="M267" s="22">
        <f t="shared" ca="1" si="35"/>
        <v>0</v>
      </c>
      <c r="N267" s="127">
        <f t="shared" ca="1" si="36"/>
        <v>0</v>
      </c>
      <c r="O267" s="126">
        <f t="shared" ca="1" si="37"/>
        <v>0</v>
      </c>
    </row>
    <row r="268" spans="2:15" x14ac:dyDescent="0.2">
      <c r="B268" s="128">
        <f t="shared" ca="1" si="32"/>
        <v>45400</v>
      </c>
      <c r="C268" s="118">
        <f t="shared" ca="1" si="38"/>
        <v>45400</v>
      </c>
      <c r="D268" s="22">
        <f t="shared" ca="1" si="33"/>
        <v>4</v>
      </c>
      <c r="E268" s="118">
        <f ca="1">VLOOKUP(C268,'Vakantie-Feestdagen'!B:B,1,1)</f>
        <v>45332</v>
      </c>
      <c r="F268" s="118">
        <f ca="1">INDEX('Vakantie-Feestdagen'!C:C,MATCH(E268,'Vakantie-Feestdagen'!B:B,0))</f>
        <v>45340</v>
      </c>
      <c r="G268" s="118" t="str">
        <f ca="1">INDEX('Vakantie-Feestdagen'!D:D,MATCH(F268,'Vakantie-Feestdagen'!C:C,0))</f>
        <v>Voorjaar</v>
      </c>
      <c r="H268" s="22">
        <f t="shared" ca="1" si="39"/>
        <v>0</v>
      </c>
      <c r="I268" s="22">
        <f ca="1">IFERROR(MIN(1, VLOOKUP(C268,'Vakantie-Feestdagen'!$U:$U,1,0)   ),0)</f>
        <v>0</v>
      </c>
      <c r="J268" s="22">
        <f ca="1">IFERROR(MIN(1, VLOOKUP(C268,Aanvraagformulier!$B$99:$B$115,1,0)   ),0)</f>
        <v>0</v>
      </c>
      <c r="K268" s="22">
        <f ca="1">IFERROR(MIN(1, VLOOKUP(C268,Aanvraagformulier!$N$99:$N$115,1,0)   ),0)</f>
        <v>0</v>
      </c>
      <c r="L268" s="22">
        <f t="shared" ca="1" si="34"/>
        <v>0</v>
      </c>
      <c r="M268" s="22">
        <f t="shared" ca="1" si="35"/>
        <v>0</v>
      </c>
      <c r="N268" s="127">
        <f t="shared" ca="1" si="36"/>
        <v>0</v>
      </c>
      <c r="O268" s="126">
        <f t="shared" ca="1" si="37"/>
        <v>0</v>
      </c>
    </row>
    <row r="269" spans="2:15" x14ac:dyDescent="0.2">
      <c r="B269" s="128">
        <f t="shared" ca="1" si="32"/>
        <v>45401</v>
      </c>
      <c r="C269" s="118">
        <f t="shared" ca="1" si="38"/>
        <v>45401</v>
      </c>
      <c r="D269" s="22">
        <f t="shared" ca="1" si="33"/>
        <v>5</v>
      </c>
      <c r="E269" s="118">
        <f ca="1">VLOOKUP(C269,'Vakantie-Feestdagen'!B:B,1,1)</f>
        <v>45332</v>
      </c>
      <c r="F269" s="118">
        <f ca="1">INDEX('Vakantie-Feestdagen'!C:C,MATCH(E269,'Vakantie-Feestdagen'!B:B,0))</f>
        <v>45340</v>
      </c>
      <c r="G269" s="118" t="str">
        <f ca="1">INDEX('Vakantie-Feestdagen'!D:D,MATCH(F269,'Vakantie-Feestdagen'!C:C,0))</f>
        <v>Voorjaar</v>
      </c>
      <c r="H269" s="22">
        <f t="shared" ca="1" si="39"/>
        <v>0</v>
      </c>
      <c r="I269" s="22">
        <f ca="1">IFERROR(MIN(1, VLOOKUP(C269,'Vakantie-Feestdagen'!$U:$U,1,0)   ),0)</f>
        <v>0</v>
      </c>
      <c r="J269" s="22">
        <f ca="1">IFERROR(MIN(1, VLOOKUP(C269,Aanvraagformulier!$B$99:$B$115,1,0)   ),0)</f>
        <v>0</v>
      </c>
      <c r="K269" s="22">
        <f ca="1">IFERROR(MIN(1, VLOOKUP(C269,Aanvraagformulier!$N$99:$N$115,1,0)   ),0)</f>
        <v>0</v>
      </c>
      <c r="L269" s="22">
        <f t="shared" ca="1" si="34"/>
        <v>0</v>
      </c>
      <c r="M269" s="22">
        <f t="shared" ca="1" si="35"/>
        <v>0</v>
      </c>
      <c r="N269" s="127">
        <f t="shared" ca="1" si="36"/>
        <v>0</v>
      </c>
      <c r="O269" s="126">
        <f t="shared" ca="1" si="37"/>
        <v>0</v>
      </c>
    </row>
    <row r="270" spans="2:15" x14ac:dyDescent="0.2">
      <c r="B270" s="128">
        <f t="shared" ca="1" si="32"/>
        <v>45402</v>
      </c>
      <c r="C270" s="118">
        <f t="shared" ca="1" si="38"/>
        <v>45402</v>
      </c>
      <c r="D270" s="22">
        <f t="shared" ca="1" si="33"/>
        <v>6</v>
      </c>
      <c r="E270" s="118">
        <f ca="1">VLOOKUP(C270,'Vakantie-Feestdagen'!B:B,1,1)</f>
        <v>45332</v>
      </c>
      <c r="F270" s="118">
        <f ca="1">INDEX('Vakantie-Feestdagen'!C:C,MATCH(E270,'Vakantie-Feestdagen'!B:B,0))</f>
        <v>45340</v>
      </c>
      <c r="G270" s="118" t="str">
        <f ca="1">INDEX('Vakantie-Feestdagen'!D:D,MATCH(F270,'Vakantie-Feestdagen'!C:C,0))</f>
        <v>Voorjaar</v>
      </c>
      <c r="H270" s="22">
        <f t="shared" ca="1" si="39"/>
        <v>0</v>
      </c>
      <c r="I270" s="22">
        <f ca="1">IFERROR(MIN(1, VLOOKUP(C270,'Vakantie-Feestdagen'!$U:$U,1,0)   ),0)</f>
        <v>0</v>
      </c>
      <c r="J270" s="22">
        <f ca="1">IFERROR(MIN(1, VLOOKUP(C270,Aanvraagformulier!$B$99:$B$115,1,0)   ),0)</f>
        <v>0</v>
      </c>
      <c r="K270" s="22">
        <f ca="1">IFERROR(MIN(1, VLOOKUP(C270,Aanvraagformulier!$N$99:$N$115,1,0)   ),0)</f>
        <v>0</v>
      </c>
      <c r="L270" s="22">
        <f t="shared" ca="1" si="34"/>
        <v>0</v>
      </c>
      <c r="M270" s="22">
        <f t="shared" ca="1" si="35"/>
        <v>0</v>
      </c>
      <c r="N270" s="127">
        <f t="shared" ca="1" si="36"/>
        <v>0</v>
      </c>
      <c r="O270" s="126">
        <f t="shared" ca="1" si="37"/>
        <v>0</v>
      </c>
    </row>
    <row r="271" spans="2:15" x14ac:dyDescent="0.2">
      <c r="B271" s="128">
        <f t="shared" ca="1" si="32"/>
        <v>45403</v>
      </c>
      <c r="C271" s="118">
        <f t="shared" ca="1" si="38"/>
        <v>45403</v>
      </c>
      <c r="D271" s="22">
        <f t="shared" ca="1" si="33"/>
        <v>7</v>
      </c>
      <c r="E271" s="118">
        <f ca="1">VLOOKUP(C271,'Vakantie-Feestdagen'!B:B,1,1)</f>
        <v>45332</v>
      </c>
      <c r="F271" s="118">
        <f ca="1">INDEX('Vakantie-Feestdagen'!C:C,MATCH(E271,'Vakantie-Feestdagen'!B:B,0))</f>
        <v>45340</v>
      </c>
      <c r="G271" s="118" t="str">
        <f ca="1">INDEX('Vakantie-Feestdagen'!D:D,MATCH(F271,'Vakantie-Feestdagen'!C:C,0))</f>
        <v>Voorjaar</v>
      </c>
      <c r="H271" s="22">
        <f t="shared" ca="1" si="39"/>
        <v>0</v>
      </c>
      <c r="I271" s="22">
        <f ca="1">IFERROR(MIN(1, VLOOKUP(C271,'Vakantie-Feestdagen'!$U:$U,1,0)   ),0)</f>
        <v>0</v>
      </c>
      <c r="J271" s="22">
        <f ca="1">IFERROR(MIN(1, VLOOKUP(C271,Aanvraagformulier!$B$99:$B$115,1,0)   ),0)</f>
        <v>0</v>
      </c>
      <c r="K271" s="22">
        <f ca="1">IFERROR(MIN(1, VLOOKUP(C271,Aanvraagformulier!$N$99:$N$115,1,0)   ),0)</f>
        <v>0</v>
      </c>
      <c r="L271" s="22">
        <f t="shared" ca="1" si="34"/>
        <v>0</v>
      </c>
      <c r="M271" s="22">
        <f t="shared" ca="1" si="35"/>
        <v>0</v>
      </c>
      <c r="N271" s="127">
        <f t="shared" ca="1" si="36"/>
        <v>0</v>
      </c>
      <c r="O271" s="126">
        <f t="shared" ca="1" si="37"/>
        <v>0</v>
      </c>
    </row>
    <row r="272" spans="2:15" x14ac:dyDescent="0.2">
      <c r="B272" s="128">
        <f t="shared" ca="1" si="32"/>
        <v>45404</v>
      </c>
      <c r="C272" s="118">
        <f t="shared" ca="1" si="38"/>
        <v>45404</v>
      </c>
      <c r="D272" s="22">
        <f t="shared" ca="1" si="33"/>
        <v>1</v>
      </c>
      <c r="E272" s="118">
        <f ca="1">VLOOKUP(C272,'Vakantie-Feestdagen'!B:B,1,1)</f>
        <v>45332</v>
      </c>
      <c r="F272" s="118">
        <f ca="1">INDEX('Vakantie-Feestdagen'!C:C,MATCH(E272,'Vakantie-Feestdagen'!B:B,0))</f>
        <v>45340</v>
      </c>
      <c r="G272" s="118" t="str">
        <f ca="1">INDEX('Vakantie-Feestdagen'!D:D,MATCH(F272,'Vakantie-Feestdagen'!C:C,0))</f>
        <v>Voorjaar</v>
      </c>
      <c r="H272" s="22">
        <f t="shared" ca="1" si="39"/>
        <v>0</v>
      </c>
      <c r="I272" s="22">
        <f ca="1">IFERROR(MIN(1, VLOOKUP(C272,'Vakantie-Feestdagen'!$U:$U,1,0)   ),0)</f>
        <v>0</v>
      </c>
      <c r="J272" s="22">
        <f ca="1">IFERROR(MIN(1, VLOOKUP(C272,Aanvraagformulier!$B$99:$B$115,1,0)   ),0)</f>
        <v>0</v>
      </c>
      <c r="K272" s="22">
        <f ca="1">IFERROR(MIN(1, VLOOKUP(C272,Aanvraagformulier!$N$99:$N$115,1,0)   ),0)</f>
        <v>0</v>
      </c>
      <c r="L272" s="22">
        <f t="shared" ca="1" si="34"/>
        <v>0</v>
      </c>
      <c r="M272" s="22">
        <f t="shared" ca="1" si="35"/>
        <v>0</v>
      </c>
      <c r="N272" s="127">
        <f t="shared" ca="1" si="36"/>
        <v>0</v>
      </c>
      <c r="O272" s="126">
        <f t="shared" ca="1" si="37"/>
        <v>0</v>
      </c>
    </row>
    <row r="273" spans="2:15" x14ac:dyDescent="0.2">
      <c r="B273" s="128">
        <f t="shared" ca="1" si="32"/>
        <v>45405</v>
      </c>
      <c r="C273" s="118">
        <f t="shared" ca="1" si="38"/>
        <v>45405</v>
      </c>
      <c r="D273" s="22">
        <f t="shared" ca="1" si="33"/>
        <v>2</v>
      </c>
      <c r="E273" s="118">
        <f ca="1">VLOOKUP(C273,'Vakantie-Feestdagen'!B:B,1,1)</f>
        <v>45332</v>
      </c>
      <c r="F273" s="118">
        <f ca="1">INDEX('Vakantie-Feestdagen'!C:C,MATCH(E273,'Vakantie-Feestdagen'!B:B,0))</f>
        <v>45340</v>
      </c>
      <c r="G273" s="118" t="str">
        <f ca="1">INDEX('Vakantie-Feestdagen'!D:D,MATCH(F273,'Vakantie-Feestdagen'!C:C,0))</f>
        <v>Voorjaar</v>
      </c>
      <c r="H273" s="22">
        <f t="shared" ca="1" si="39"/>
        <v>0</v>
      </c>
      <c r="I273" s="22">
        <f ca="1">IFERROR(MIN(1, VLOOKUP(C273,'Vakantie-Feestdagen'!$U:$U,1,0)   ),0)</f>
        <v>0</v>
      </c>
      <c r="J273" s="22">
        <f ca="1">IFERROR(MIN(1, VLOOKUP(C273,Aanvraagformulier!$B$99:$B$115,1,0)   ),0)</f>
        <v>0</v>
      </c>
      <c r="K273" s="22">
        <f ca="1">IFERROR(MIN(1, VLOOKUP(C273,Aanvraagformulier!$N$99:$N$115,1,0)   ),0)</f>
        <v>0</v>
      </c>
      <c r="L273" s="22">
        <f t="shared" ca="1" si="34"/>
        <v>0</v>
      </c>
      <c r="M273" s="22">
        <f t="shared" ca="1" si="35"/>
        <v>0</v>
      </c>
      <c r="N273" s="127">
        <f t="shared" ca="1" si="36"/>
        <v>0</v>
      </c>
      <c r="O273" s="126">
        <f t="shared" ca="1" si="37"/>
        <v>0</v>
      </c>
    </row>
    <row r="274" spans="2:15" x14ac:dyDescent="0.2">
      <c r="B274" s="128">
        <f t="shared" ca="1" si="32"/>
        <v>45406</v>
      </c>
      <c r="C274" s="118">
        <f t="shared" ca="1" si="38"/>
        <v>45406</v>
      </c>
      <c r="D274" s="22">
        <f t="shared" ca="1" si="33"/>
        <v>3</v>
      </c>
      <c r="E274" s="118">
        <f ca="1">VLOOKUP(C274,'Vakantie-Feestdagen'!B:B,1,1)</f>
        <v>45332</v>
      </c>
      <c r="F274" s="118">
        <f ca="1">INDEX('Vakantie-Feestdagen'!C:C,MATCH(E274,'Vakantie-Feestdagen'!B:B,0))</f>
        <v>45340</v>
      </c>
      <c r="G274" s="118" t="str">
        <f ca="1">INDEX('Vakantie-Feestdagen'!D:D,MATCH(F274,'Vakantie-Feestdagen'!C:C,0))</f>
        <v>Voorjaar</v>
      </c>
      <c r="H274" s="22">
        <f t="shared" ca="1" si="39"/>
        <v>0</v>
      </c>
      <c r="I274" s="22">
        <f ca="1">IFERROR(MIN(1, VLOOKUP(C274,'Vakantie-Feestdagen'!$U:$U,1,0)   ),0)</f>
        <v>0</v>
      </c>
      <c r="J274" s="22">
        <f ca="1">IFERROR(MIN(1, VLOOKUP(C274,Aanvraagformulier!$B$99:$B$115,1,0)   ),0)</f>
        <v>0</v>
      </c>
      <c r="K274" s="22">
        <f ca="1">IFERROR(MIN(1, VLOOKUP(C274,Aanvraagformulier!$N$99:$N$115,1,0)   ),0)</f>
        <v>0</v>
      </c>
      <c r="L274" s="22">
        <f t="shared" ca="1" si="34"/>
        <v>0</v>
      </c>
      <c r="M274" s="22">
        <f t="shared" ca="1" si="35"/>
        <v>0</v>
      </c>
      <c r="N274" s="127">
        <f t="shared" ca="1" si="36"/>
        <v>0</v>
      </c>
      <c r="O274" s="126">
        <f t="shared" ca="1" si="37"/>
        <v>0</v>
      </c>
    </row>
    <row r="275" spans="2:15" x14ac:dyDescent="0.2">
      <c r="B275" s="128">
        <f t="shared" ca="1" si="32"/>
        <v>45407</v>
      </c>
      <c r="C275" s="118">
        <f t="shared" ca="1" si="38"/>
        <v>45407</v>
      </c>
      <c r="D275" s="22">
        <f t="shared" ca="1" si="33"/>
        <v>4</v>
      </c>
      <c r="E275" s="118">
        <f ca="1">VLOOKUP(C275,'Vakantie-Feestdagen'!B:B,1,1)</f>
        <v>45332</v>
      </c>
      <c r="F275" s="118">
        <f ca="1">INDEX('Vakantie-Feestdagen'!C:C,MATCH(E275,'Vakantie-Feestdagen'!B:B,0))</f>
        <v>45340</v>
      </c>
      <c r="G275" s="118" t="str">
        <f ca="1">INDEX('Vakantie-Feestdagen'!D:D,MATCH(F275,'Vakantie-Feestdagen'!C:C,0))</f>
        <v>Voorjaar</v>
      </c>
      <c r="H275" s="22">
        <f t="shared" ca="1" si="39"/>
        <v>0</v>
      </c>
      <c r="I275" s="22">
        <f ca="1">IFERROR(MIN(1, VLOOKUP(C275,'Vakantie-Feestdagen'!$U:$U,1,0)   ),0)</f>
        <v>0</v>
      </c>
      <c r="J275" s="22">
        <f ca="1">IFERROR(MIN(1, VLOOKUP(C275,Aanvraagformulier!$B$99:$B$115,1,0)   ),0)</f>
        <v>0</v>
      </c>
      <c r="K275" s="22">
        <f ca="1">IFERROR(MIN(1, VLOOKUP(C275,Aanvraagformulier!$N$99:$N$115,1,0)   ),0)</f>
        <v>0</v>
      </c>
      <c r="L275" s="22">
        <f t="shared" ca="1" si="34"/>
        <v>0</v>
      </c>
      <c r="M275" s="22">
        <f t="shared" ca="1" si="35"/>
        <v>0</v>
      </c>
      <c r="N275" s="127">
        <f t="shared" ca="1" si="36"/>
        <v>0</v>
      </c>
      <c r="O275" s="126">
        <f t="shared" ca="1" si="37"/>
        <v>0</v>
      </c>
    </row>
    <row r="276" spans="2:15" x14ac:dyDescent="0.2">
      <c r="B276" s="128">
        <f t="shared" ca="1" si="32"/>
        <v>45408</v>
      </c>
      <c r="C276" s="118">
        <f t="shared" ca="1" si="38"/>
        <v>45408</v>
      </c>
      <c r="D276" s="22">
        <f t="shared" ca="1" si="33"/>
        <v>5</v>
      </c>
      <c r="E276" s="118">
        <f ca="1">VLOOKUP(C276,'Vakantie-Feestdagen'!B:B,1,1)</f>
        <v>45332</v>
      </c>
      <c r="F276" s="118">
        <f ca="1">INDEX('Vakantie-Feestdagen'!C:C,MATCH(E276,'Vakantie-Feestdagen'!B:B,0))</f>
        <v>45340</v>
      </c>
      <c r="G276" s="118" t="str">
        <f ca="1">INDEX('Vakantie-Feestdagen'!D:D,MATCH(F276,'Vakantie-Feestdagen'!C:C,0))</f>
        <v>Voorjaar</v>
      </c>
      <c r="H276" s="22">
        <f t="shared" ca="1" si="39"/>
        <v>0</v>
      </c>
      <c r="I276" s="22">
        <f ca="1">IFERROR(MIN(1, VLOOKUP(C276,'Vakantie-Feestdagen'!$U:$U,1,0)   ),0)</f>
        <v>0</v>
      </c>
      <c r="J276" s="22">
        <f ca="1">IFERROR(MIN(1, VLOOKUP(C276,Aanvraagformulier!$B$99:$B$115,1,0)   ),0)</f>
        <v>0</v>
      </c>
      <c r="K276" s="22">
        <f ca="1">IFERROR(MIN(1, VLOOKUP(C276,Aanvraagformulier!$N$99:$N$115,1,0)   ),0)</f>
        <v>0</v>
      </c>
      <c r="L276" s="22">
        <f t="shared" ca="1" si="34"/>
        <v>0</v>
      </c>
      <c r="M276" s="22">
        <f t="shared" ca="1" si="35"/>
        <v>0</v>
      </c>
      <c r="N276" s="127">
        <f t="shared" ca="1" si="36"/>
        <v>0</v>
      </c>
      <c r="O276" s="126">
        <f t="shared" ca="1" si="37"/>
        <v>0</v>
      </c>
    </row>
    <row r="277" spans="2:15" x14ac:dyDescent="0.2">
      <c r="B277" s="128">
        <f t="shared" ca="1" si="32"/>
        <v>45409</v>
      </c>
      <c r="C277" s="118">
        <f t="shared" ca="1" si="38"/>
        <v>45409</v>
      </c>
      <c r="D277" s="22">
        <f t="shared" ca="1" si="33"/>
        <v>6</v>
      </c>
      <c r="E277" s="118">
        <f ca="1">VLOOKUP(C277,'Vakantie-Feestdagen'!B:B,1,1)</f>
        <v>45409</v>
      </c>
      <c r="F277" s="118">
        <f ca="1">INDEX('Vakantie-Feestdagen'!C:C,MATCH(E277,'Vakantie-Feestdagen'!B:B,0))</f>
        <v>45417</v>
      </c>
      <c r="G277" s="118" t="str">
        <f ca="1">INDEX('Vakantie-Feestdagen'!D:D,MATCH(F277,'Vakantie-Feestdagen'!C:C,0))</f>
        <v>Mei</v>
      </c>
      <c r="H277" s="22">
        <f t="shared" ca="1" si="39"/>
        <v>1</v>
      </c>
      <c r="I277" s="22">
        <f ca="1">IFERROR(MIN(1, VLOOKUP(C277,'Vakantie-Feestdagen'!$U:$U,1,0)   ),0)</f>
        <v>1</v>
      </c>
      <c r="J277" s="22">
        <f ca="1">IFERROR(MIN(1, VLOOKUP(C277,Aanvraagformulier!$B$99:$B$115,1,0)   ),0)</f>
        <v>0</v>
      </c>
      <c r="K277" s="22">
        <f ca="1">IFERROR(MIN(1, VLOOKUP(C277,Aanvraagformulier!$N$99:$N$115,1,0)   ),0)</f>
        <v>0</v>
      </c>
      <c r="L277" s="22">
        <f t="shared" ca="1" si="34"/>
        <v>0</v>
      </c>
      <c r="M277" s="22">
        <f t="shared" ca="1" si="35"/>
        <v>0</v>
      </c>
      <c r="N277" s="127">
        <f t="shared" ca="1" si="36"/>
        <v>0</v>
      </c>
      <c r="O277" s="126">
        <f t="shared" ca="1" si="37"/>
        <v>0</v>
      </c>
    </row>
    <row r="278" spans="2:15" x14ac:dyDescent="0.2">
      <c r="B278" s="128">
        <f t="shared" ca="1" si="32"/>
        <v>45410</v>
      </c>
      <c r="C278" s="118">
        <f t="shared" ca="1" si="38"/>
        <v>45410</v>
      </c>
      <c r="D278" s="22">
        <f t="shared" ca="1" si="33"/>
        <v>7</v>
      </c>
      <c r="E278" s="118">
        <f ca="1">VLOOKUP(C278,'Vakantie-Feestdagen'!B:B,1,1)</f>
        <v>45409</v>
      </c>
      <c r="F278" s="118">
        <f ca="1">INDEX('Vakantie-Feestdagen'!C:C,MATCH(E278,'Vakantie-Feestdagen'!B:B,0))</f>
        <v>45417</v>
      </c>
      <c r="G278" s="118" t="str">
        <f ca="1">INDEX('Vakantie-Feestdagen'!D:D,MATCH(F278,'Vakantie-Feestdagen'!C:C,0))</f>
        <v>Mei</v>
      </c>
      <c r="H278" s="22">
        <f t="shared" ca="1" si="39"/>
        <v>1</v>
      </c>
      <c r="I278" s="22">
        <f ca="1">IFERROR(MIN(1, VLOOKUP(C278,'Vakantie-Feestdagen'!$U:$U,1,0)   ),0)</f>
        <v>0</v>
      </c>
      <c r="J278" s="22">
        <f ca="1">IFERROR(MIN(1, VLOOKUP(C278,Aanvraagformulier!$B$99:$B$115,1,0)   ),0)</f>
        <v>0</v>
      </c>
      <c r="K278" s="22">
        <f ca="1">IFERROR(MIN(1, VLOOKUP(C278,Aanvraagformulier!$N$99:$N$115,1,0)   ),0)</f>
        <v>0</v>
      </c>
      <c r="L278" s="22">
        <f t="shared" ca="1" si="34"/>
        <v>0</v>
      </c>
      <c r="M278" s="22">
        <f t="shared" ca="1" si="35"/>
        <v>0</v>
      </c>
      <c r="N278" s="127">
        <f t="shared" ca="1" si="36"/>
        <v>0</v>
      </c>
      <c r="O278" s="126">
        <f t="shared" ca="1" si="37"/>
        <v>0</v>
      </c>
    </row>
    <row r="279" spans="2:15" x14ac:dyDescent="0.2">
      <c r="B279" s="128">
        <f t="shared" ca="1" si="32"/>
        <v>45411</v>
      </c>
      <c r="C279" s="118">
        <f t="shared" ca="1" si="38"/>
        <v>45411</v>
      </c>
      <c r="D279" s="22">
        <f t="shared" ca="1" si="33"/>
        <v>1</v>
      </c>
      <c r="E279" s="118">
        <f ca="1">VLOOKUP(C279,'Vakantie-Feestdagen'!B:B,1,1)</f>
        <v>45409</v>
      </c>
      <c r="F279" s="118">
        <f ca="1">INDEX('Vakantie-Feestdagen'!C:C,MATCH(E279,'Vakantie-Feestdagen'!B:B,0))</f>
        <v>45417</v>
      </c>
      <c r="G279" s="118" t="str">
        <f ca="1">INDEX('Vakantie-Feestdagen'!D:D,MATCH(F279,'Vakantie-Feestdagen'!C:C,0))</f>
        <v>Mei</v>
      </c>
      <c r="H279" s="22">
        <f t="shared" ca="1" si="39"/>
        <v>1</v>
      </c>
      <c r="I279" s="22">
        <f ca="1">IFERROR(MIN(1, VLOOKUP(C279,'Vakantie-Feestdagen'!$U:$U,1,0)   ),0)</f>
        <v>0</v>
      </c>
      <c r="J279" s="22">
        <f ca="1">IFERROR(MIN(1, VLOOKUP(C279,Aanvraagformulier!$B$99:$B$115,1,0)   ),0)</f>
        <v>0</v>
      </c>
      <c r="K279" s="22">
        <f ca="1">IFERROR(MIN(1, VLOOKUP(C279,Aanvraagformulier!$N$99:$N$115,1,0)   ),0)</f>
        <v>0</v>
      </c>
      <c r="L279" s="22">
        <f t="shared" ca="1" si="34"/>
        <v>0</v>
      </c>
      <c r="M279" s="22">
        <f t="shared" ca="1" si="35"/>
        <v>0</v>
      </c>
      <c r="N279" s="127">
        <f t="shared" ca="1" si="36"/>
        <v>0</v>
      </c>
      <c r="O279" s="126">
        <f t="shared" ca="1" si="37"/>
        <v>0</v>
      </c>
    </row>
    <row r="280" spans="2:15" x14ac:dyDescent="0.2">
      <c r="B280" s="128">
        <f t="shared" ca="1" si="32"/>
        <v>45412</v>
      </c>
      <c r="C280" s="118">
        <f t="shared" ca="1" si="38"/>
        <v>45412</v>
      </c>
      <c r="D280" s="22">
        <f t="shared" ca="1" si="33"/>
        <v>2</v>
      </c>
      <c r="E280" s="118">
        <f ca="1">VLOOKUP(C280,'Vakantie-Feestdagen'!B:B,1,1)</f>
        <v>45409</v>
      </c>
      <c r="F280" s="118">
        <f ca="1">INDEX('Vakantie-Feestdagen'!C:C,MATCH(E280,'Vakantie-Feestdagen'!B:B,0))</f>
        <v>45417</v>
      </c>
      <c r="G280" s="118" t="str">
        <f ca="1">INDEX('Vakantie-Feestdagen'!D:D,MATCH(F280,'Vakantie-Feestdagen'!C:C,0))</f>
        <v>Mei</v>
      </c>
      <c r="H280" s="22">
        <f t="shared" ca="1" si="39"/>
        <v>1</v>
      </c>
      <c r="I280" s="22">
        <f ca="1">IFERROR(MIN(1, VLOOKUP(C280,'Vakantie-Feestdagen'!$U:$U,1,0)   ),0)</f>
        <v>0</v>
      </c>
      <c r="J280" s="22">
        <f ca="1">IFERROR(MIN(1, VLOOKUP(C280,Aanvraagformulier!$B$99:$B$115,1,0)   ),0)</f>
        <v>0</v>
      </c>
      <c r="K280" s="22">
        <f ca="1">IFERROR(MIN(1, VLOOKUP(C280,Aanvraagformulier!$N$99:$N$115,1,0)   ),0)</f>
        <v>0</v>
      </c>
      <c r="L280" s="22">
        <f t="shared" ca="1" si="34"/>
        <v>0</v>
      </c>
      <c r="M280" s="22">
        <f t="shared" ca="1" si="35"/>
        <v>0</v>
      </c>
      <c r="N280" s="127">
        <f t="shared" ca="1" si="36"/>
        <v>0</v>
      </c>
      <c r="O280" s="126">
        <f t="shared" ca="1" si="37"/>
        <v>0</v>
      </c>
    </row>
    <row r="281" spans="2:15" x14ac:dyDescent="0.2">
      <c r="B281" s="128">
        <f t="shared" ca="1" si="32"/>
        <v>45413</v>
      </c>
      <c r="C281" s="118">
        <f t="shared" ca="1" si="38"/>
        <v>45413</v>
      </c>
      <c r="D281" s="22">
        <f t="shared" ca="1" si="33"/>
        <v>3</v>
      </c>
      <c r="E281" s="118">
        <f ca="1">VLOOKUP(C281,'Vakantie-Feestdagen'!B:B,1,1)</f>
        <v>45409</v>
      </c>
      <c r="F281" s="118">
        <f ca="1">INDEX('Vakantie-Feestdagen'!C:C,MATCH(E281,'Vakantie-Feestdagen'!B:B,0))</f>
        <v>45417</v>
      </c>
      <c r="G281" s="118" t="str">
        <f ca="1">INDEX('Vakantie-Feestdagen'!D:D,MATCH(F281,'Vakantie-Feestdagen'!C:C,0))</f>
        <v>Mei</v>
      </c>
      <c r="H281" s="22">
        <f t="shared" ca="1" si="39"/>
        <v>1</v>
      </c>
      <c r="I281" s="22">
        <f ca="1">IFERROR(MIN(1, VLOOKUP(C281,'Vakantie-Feestdagen'!$U:$U,1,0)   ),0)</f>
        <v>0</v>
      </c>
      <c r="J281" s="22">
        <f ca="1">IFERROR(MIN(1, VLOOKUP(C281,Aanvraagformulier!$B$99:$B$115,1,0)   ),0)</f>
        <v>0</v>
      </c>
      <c r="K281" s="22">
        <f ca="1">IFERROR(MIN(1, VLOOKUP(C281,Aanvraagformulier!$N$99:$N$115,1,0)   ),0)</f>
        <v>0</v>
      </c>
      <c r="L281" s="22">
        <f t="shared" ca="1" si="34"/>
        <v>0</v>
      </c>
      <c r="M281" s="22">
        <f t="shared" ca="1" si="35"/>
        <v>0</v>
      </c>
      <c r="N281" s="127">
        <f t="shared" ca="1" si="36"/>
        <v>0</v>
      </c>
      <c r="O281" s="126">
        <f t="shared" ca="1" si="37"/>
        <v>0</v>
      </c>
    </row>
    <row r="282" spans="2:15" x14ac:dyDescent="0.2">
      <c r="B282" s="128">
        <f t="shared" ca="1" si="32"/>
        <v>45414</v>
      </c>
      <c r="C282" s="118">
        <f t="shared" ca="1" si="38"/>
        <v>45414</v>
      </c>
      <c r="D282" s="22">
        <f t="shared" ca="1" si="33"/>
        <v>4</v>
      </c>
      <c r="E282" s="118">
        <f ca="1">VLOOKUP(C282,'Vakantie-Feestdagen'!B:B,1,1)</f>
        <v>45409</v>
      </c>
      <c r="F282" s="118">
        <f ca="1">INDEX('Vakantie-Feestdagen'!C:C,MATCH(E282,'Vakantie-Feestdagen'!B:B,0))</f>
        <v>45417</v>
      </c>
      <c r="G282" s="118" t="str">
        <f ca="1">INDEX('Vakantie-Feestdagen'!D:D,MATCH(F282,'Vakantie-Feestdagen'!C:C,0))</f>
        <v>Mei</v>
      </c>
      <c r="H282" s="22">
        <f t="shared" ca="1" si="39"/>
        <v>1</v>
      </c>
      <c r="I282" s="22">
        <f ca="1">IFERROR(MIN(1, VLOOKUP(C282,'Vakantie-Feestdagen'!$U:$U,1,0)   ),0)</f>
        <v>0</v>
      </c>
      <c r="J282" s="22">
        <f ca="1">IFERROR(MIN(1, VLOOKUP(C282,Aanvraagformulier!$B$99:$B$115,1,0)   ),0)</f>
        <v>0</v>
      </c>
      <c r="K282" s="22">
        <f ca="1">IFERROR(MIN(1, VLOOKUP(C282,Aanvraagformulier!$N$99:$N$115,1,0)   ),0)</f>
        <v>0</v>
      </c>
      <c r="L282" s="22">
        <f t="shared" ca="1" si="34"/>
        <v>0</v>
      </c>
      <c r="M282" s="22">
        <f t="shared" ca="1" si="35"/>
        <v>0</v>
      </c>
      <c r="N282" s="127">
        <f t="shared" ca="1" si="36"/>
        <v>0</v>
      </c>
      <c r="O282" s="126">
        <f t="shared" ca="1" si="37"/>
        <v>0</v>
      </c>
    </row>
    <row r="283" spans="2:15" x14ac:dyDescent="0.2">
      <c r="B283" s="128">
        <f t="shared" ca="1" si="32"/>
        <v>45415</v>
      </c>
      <c r="C283" s="118">
        <f t="shared" ca="1" si="38"/>
        <v>45415</v>
      </c>
      <c r="D283" s="22">
        <f t="shared" ca="1" si="33"/>
        <v>5</v>
      </c>
      <c r="E283" s="118">
        <f ca="1">VLOOKUP(C283,'Vakantie-Feestdagen'!B:B,1,1)</f>
        <v>45409</v>
      </c>
      <c r="F283" s="118">
        <f ca="1">INDEX('Vakantie-Feestdagen'!C:C,MATCH(E283,'Vakantie-Feestdagen'!B:B,0))</f>
        <v>45417</v>
      </c>
      <c r="G283" s="118" t="str">
        <f ca="1">INDEX('Vakantie-Feestdagen'!D:D,MATCH(F283,'Vakantie-Feestdagen'!C:C,0))</f>
        <v>Mei</v>
      </c>
      <c r="H283" s="22">
        <f t="shared" ca="1" si="39"/>
        <v>1</v>
      </c>
      <c r="I283" s="22">
        <f ca="1">IFERROR(MIN(1, VLOOKUP(C283,'Vakantie-Feestdagen'!$U:$U,1,0)   ),0)</f>
        <v>0</v>
      </c>
      <c r="J283" s="22">
        <f ca="1">IFERROR(MIN(1, VLOOKUP(C283,Aanvraagformulier!$B$99:$B$115,1,0)   ),0)</f>
        <v>0</v>
      </c>
      <c r="K283" s="22">
        <f ca="1">IFERROR(MIN(1, VLOOKUP(C283,Aanvraagformulier!$N$99:$N$115,1,0)   ),0)</f>
        <v>0</v>
      </c>
      <c r="L283" s="22">
        <f t="shared" ca="1" si="34"/>
        <v>0</v>
      </c>
      <c r="M283" s="22">
        <f t="shared" ca="1" si="35"/>
        <v>0</v>
      </c>
      <c r="N283" s="127">
        <f t="shared" ca="1" si="36"/>
        <v>0</v>
      </c>
      <c r="O283" s="126">
        <f t="shared" ca="1" si="37"/>
        <v>0</v>
      </c>
    </row>
    <row r="284" spans="2:15" x14ac:dyDescent="0.2">
      <c r="B284" s="128">
        <f t="shared" ca="1" si="32"/>
        <v>45416</v>
      </c>
      <c r="C284" s="118">
        <f t="shared" ca="1" si="38"/>
        <v>45416</v>
      </c>
      <c r="D284" s="22">
        <f t="shared" ca="1" si="33"/>
        <v>6</v>
      </c>
      <c r="E284" s="118">
        <f ca="1">VLOOKUP(C284,'Vakantie-Feestdagen'!B:B,1,1)</f>
        <v>45409</v>
      </c>
      <c r="F284" s="118">
        <f ca="1">INDEX('Vakantie-Feestdagen'!C:C,MATCH(E284,'Vakantie-Feestdagen'!B:B,0))</f>
        <v>45417</v>
      </c>
      <c r="G284" s="118" t="str">
        <f ca="1">INDEX('Vakantie-Feestdagen'!D:D,MATCH(F284,'Vakantie-Feestdagen'!C:C,0))</f>
        <v>Mei</v>
      </c>
      <c r="H284" s="22">
        <f t="shared" ca="1" si="39"/>
        <v>1</v>
      </c>
      <c r="I284" s="22">
        <v>0</v>
      </c>
      <c r="J284" s="22">
        <f ca="1">IFERROR(MIN(1, VLOOKUP(C284,Aanvraagformulier!$B$99:$B$115,1,0)   ),0)</f>
        <v>0</v>
      </c>
      <c r="K284" s="22">
        <f ca="1">IFERROR(MIN(1, VLOOKUP(C284,Aanvraagformulier!$N$99:$N$115,1,0)   ),0)</f>
        <v>0</v>
      </c>
      <c r="L284" s="22">
        <f t="shared" ca="1" si="34"/>
        <v>0</v>
      </c>
      <c r="M284" s="22">
        <f t="shared" ca="1" si="35"/>
        <v>0</v>
      </c>
      <c r="N284" s="127">
        <f t="shared" ca="1" si="36"/>
        <v>0</v>
      </c>
      <c r="O284" s="126">
        <f t="shared" ca="1" si="37"/>
        <v>0</v>
      </c>
    </row>
    <row r="285" spans="2:15" x14ac:dyDescent="0.2">
      <c r="B285" s="128">
        <f t="shared" ca="1" si="32"/>
        <v>45417</v>
      </c>
      <c r="C285" s="118">
        <f t="shared" ca="1" si="38"/>
        <v>45417</v>
      </c>
      <c r="D285" s="22">
        <f t="shared" ca="1" si="33"/>
        <v>7</v>
      </c>
      <c r="E285" s="118">
        <f ca="1">VLOOKUP(C285,'Vakantie-Feestdagen'!B:B,1,1)</f>
        <v>45409</v>
      </c>
      <c r="F285" s="118">
        <f ca="1">INDEX('Vakantie-Feestdagen'!C:C,MATCH(E285,'Vakantie-Feestdagen'!B:B,0))</f>
        <v>45417</v>
      </c>
      <c r="G285" s="118" t="str">
        <f ca="1">INDEX('Vakantie-Feestdagen'!D:D,MATCH(F285,'Vakantie-Feestdagen'!C:C,0))</f>
        <v>Mei</v>
      </c>
      <c r="H285" s="22">
        <f t="shared" ca="1" si="39"/>
        <v>1</v>
      </c>
      <c r="I285" s="22">
        <f ca="1">IFERROR(MIN(1, VLOOKUP(C285,'Vakantie-Feestdagen'!$U:$U,1,0)   ),0)</f>
        <v>0</v>
      </c>
      <c r="J285" s="22">
        <f ca="1">IFERROR(MIN(1, VLOOKUP(C285,Aanvraagformulier!$B$99:$B$115,1,0)   ),0)</f>
        <v>0</v>
      </c>
      <c r="K285" s="22">
        <f ca="1">IFERROR(MIN(1, VLOOKUP(C285,Aanvraagformulier!$N$99:$N$115,1,0)   ),0)</f>
        <v>0</v>
      </c>
      <c r="L285" s="22">
        <f t="shared" ca="1" si="34"/>
        <v>0</v>
      </c>
      <c r="M285" s="22">
        <f t="shared" ca="1" si="35"/>
        <v>0</v>
      </c>
      <c r="N285" s="127">
        <f t="shared" ca="1" si="36"/>
        <v>0</v>
      </c>
      <c r="O285" s="126">
        <f t="shared" ca="1" si="37"/>
        <v>0</v>
      </c>
    </row>
    <row r="286" spans="2:15" x14ac:dyDescent="0.2">
      <c r="B286" s="128">
        <f t="shared" ca="1" si="32"/>
        <v>45418</v>
      </c>
      <c r="C286" s="118">
        <f t="shared" ca="1" si="38"/>
        <v>45418</v>
      </c>
      <c r="D286" s="22">
        <f t="shared" ca="1" si="33"/>
        <v>1</v>
      </c>
      <c r="E286" s="118">
        <f ca="1">VLOOKUP(C286,'Vakantie-Feestdagen'!B:B,1,1)</f>
        <v>45409</v>
      </c>
      <c r="F286" s="118">
        <f ca="1">INDEX('Vakantie-Feestdagen'!C:C,MATCH(E286,'Vakantie-Feestdagen'!B:B,0))</f>
        <v>45417</v>
      </c>
      <c r="G286" s="118" t="str">
        <f ca="1">INDEX('Vakantie-Feestdagen'!D:D,MATCH(F286,'Vakantie-Feestdagen'!C:C,0))</f>
        <v>Mei</v>
      </c>
      <c r="H286" s="22">
        <f t="shared" ca="1" si="39"/>
        <v>0</v>
      </c>
      <c r="I286" s="22">
        <f ca="1">IFERROR(MIN(1, VLOOKUP(C286,'Vakantie-Feestdagen'!$U:$U,1,0)   ),0)</f>
        <v>0</v>
      </c>
      <c r="J286" s="22">
        <f ca="1">IFERROR(MIN(1, VLOOKUP(C286,Aanvraagformulier!$B$99:$B$115,1,0)   ),0)</f>
        <v>0</v>
      </c>
      <c r="K286" s="22">
        <f ca="1">IFERROR(MIN(1, VLOOKUP(C286,Aanvraagformulier!$N$99:$N$115,1,0)   ),0)</f>
        <v>0</v>
      </c>
      <c r="L286" s="22">
        <f t="shared" ca="1" si="34"/>
        <v>0</v>
      </c>
      <c r="M286" s="22">
        <f t="shared" ca="1" si="35"/>
        <v>0</v>
      </c>
      <c r="N286" s="127">
        <f t="shared" ca="1" si="36"/>
        <v>0</v>
      </c>
      <c r="O286" s="126">
        <f t="shared" ca="1" si="37"/>
        <v>0</v>
      </c>
    </row>
    <row r="287" spans="2:15" x14ac:dyDescent="0.2">
      <c r="B287" s="128">
        <f t="shared" ca="1" si="32"/>
        <v>45419</v>
      </c>
      <c r="C287" s="118">
        <f t="shared" ca="1" si="38"/>
        <v>45419</v>
      </c>
      <c r="D287" s="22">
        <f t="shared" ca="1" si="33"/>
        <v>2</v>
      </c>
      <c r="E287" s="118">
        <f ca="1">VLOOKUP(C287,'Vakantie-Feestdagen'!B:B,1,1)</f>
        <v>45409</v>
      </c>
      <c r="F287" s="118">
        <f ca="1">INDEX('Vakantie-Feestdagen'!C:C,MATCH(E287,'Vakantie-Feestdagen'!B:B,0))</f>
        <v>45417</v>
      </c>
      <c r="G287" s="118" t="str">
        <f ca="1">INDEX('Vakantie-Feestdagen'!D:D,MATCH(F287,'Vakantie-Feestdagen'!C:C,0))</f>
        <v>Mei</v>
      </c>
      <c r="H287" s="22">
        <f t="shared" ca="1" si="39"/>
        <v>0</v>
      </c>
      <c r="I287" s="22">
        <f ca="1">IFERROR(MIN(1, VLOOKUP(C287,'Vakantie-Feestdagen'!$U:$U,1,0)   ),0)</f>
        <v>0</v>
      </c>
      <c r="J287" s="22">
        <f ca="1">IFERROR(MIN(1, VLOOKUP(C287,Aanvraagformulier!$B$99:$B$115,1,0)   ),0)</f>
        <v>0</v>
      </c>
      <c r="K287" s="22">
        <f ca="1">IFERROR(MIN(1, VLOOKUP(C287,Aanvraagformulier!$N$99:$N$115,1,0)   ),0)</f>
        <v>0</v>
      </c>
      <c r="L287" s="22">
        <f t="shared" ca="1" si="34"/>
        <v>0</v>
      </c>
      <c r="M287" s="22">
        <f t="shared" ca="1" si="35"/>
        <v>0</v>
      </c>
      <c r="N287" s="127">
        <f t="shared" ca="1" si="36"/>
        <v>0</v>
      </c>
      <c r="O287" s="126">
        <f t="shared" ca="1" si="37"/>
        <v>0</v>
      </c>
    </row>
    <row r="288" spans="2:15" x14ac:dyDescent="0.2">
      <c r="B288" s="128">
        <f t="shared" ca="1" si="32"/>
        <v>45420</v>
      </c>
      <c r="C288" s="118">
        <f t="shared" ca="1" si="38"/>
        <v>45420</v>
      </c>
      <c r="D288" s="22">
        <f t="shared" ca="1" si="33"/>
        <v>3</v>
      </c>
      <c r="E288" s="118">
        <f ca="1">VLOOKUP(C288,'Vakantie-Feestdagen'!B:B,1,1)</f>
        <v>45409</v>
      </c>
      <c r="F288" s="118">
        <f ca="1">INDEX('Vakantie-Feestdagen'!C:C,MATCH(E288,'Vakantie-Feestdagen'!B:B,0))</f>
        <v>45417</v>
      </c>
      <c r="G288" s="118" t="str">
        <f ca="1">INDEX('Vakantie-Feestdagen'!D:D,MATCH(F288,'Vakantie-Feestdagen'!C:C,0))</f>
        <v>Mei</v>
      </c>
      <c r="H288" s="22">
        <f t="shared" ca="1" si="39"/>
        <v>0</v>
      </c>
      <c r="I288" s="22">
        <f ca="1">IFERROR(MIN(1, VLOOKUP(C288,'Vakantie-Feestdagen'!$U:$U,1,0)   ),0)</f>
        <v>0</v>
      </c>
      <c r="J288" s="22">
        <f ca="1">IFERROR(MIN(1, VLOOKUP(C288,Aanvraagformulier!$B$99:$B$115,1,0)   ),0)</f>
        <v>0</v>
      </c>
      <c r="K288" s="22">
        <f ca="1">IFERROR(MIN(1, VLOOKUP(C288,Aanvraagformulier!$N$99:$N$115,1,0)   ),0)</f>
        <v>0</v>
      </c>
      <c r="L288" s="22">
        <f t="shared" ca="1" si="34"/>
        <v>0</v>
      </c>
      <c r="M288" s="22">
        <f t="shared" ca="1" si="35"/>
        <v>0</v>
      </c>
      <c r="N288" s="127">
        <f t="shared" ca="1" si="36"/>
        <v>0</v>
      </c>
      <c r="O288" s="126">
        <f t="shared" ca="1" si="37"/>
        <v>0</v>
      </c>
    </row>
    <row r="289" spans="2:15" x14ac:dyDescent="0.2">
      <c r="B289" s="128">
        <f t="shared" ca="1" si="32"/>
        <v>45421</v>
      </c>
      <c r="C289" s="118">
        <f t="shared" ca="1" si="38"/>
        <v>45421</v>
      </c>
      <c r="D289" s="22">
        <f t="shared" ca="1" si="33"/>
        <v>4</v>
      </c>
      <c r="E289" s="118">
        <f ca="1">VLOOKUP(C289,'Vakantie-Feestdagen'!B:B,1,1)</f>
        <v>45409</v>
      </c>
      <c r="F289" s="118">
        <f ca="1">INDEX('Vakantie-Feestdagen'!C:C,MATCH(E289,'Vakantie-Feestdagen'!B:B,0))</f>
        <v>45417</v>
      </c>
      <c r="G289" s="118" t="str">
        <f ca="1">INDEX('Vakantie-Feestdagen'!D:D,MATCH(F289,'Vakantie-Feestdagen'!C:C,0))</f>
        <v>Mei</v>
      </c>
      <c r="H289" s="22">
        <f t="shared" ca="1" si="39"/>
        <v>0</v>
      </c>
      <c r="I289" s="22">
        <f ca="1">IFERROR(MIN(1, VLOOKUP(C289,'Vakantie-Feestdagen'!$U:$U,1,0)   ),0)</f>
        <v>1</v>
      </c>
      <c r="J289" s="22">
        <f ca="1">IFERROR(MIN(1, VLOOKUP(C289,Aanvraagformulier!$B$99:$B$115,1,0)   ),0)</f>
        <v>0</v>
      </c>
      <c r="K289" s="22">
        <f ca="1">IFERROR(MIN(1, VLOOKUP(C289,Aanvraagformulier!$N$99:$N$115,1,0)   ),0)</f>
        <v>0</v>
      </c>
      <c r="L289" s="22">
        <f t="shared" ca="1" si="34"/>
        <v>0</v>
      </c>
      <c r="M289" s="22">
        <f t="shared" ca="1" si="35"/>
        <v>0</v>
      </c>
      <c r="N289" s="127">
        <f t="shared" ca="1" si="36"/>
        <v>0</v>
      </c>
      <c r="O289" s="126">
        <f t="shared" ca="1" si="37"/>
        <v>0</v>
      </c>
    </row>
    <row r="290" spans="2:15" x14ac:dyDescent="0.2">
      <c r="B290" s="128">
        <f t="shared" ca="1" si="32"/>
        <v>45422</v>
      </c>
      <c r="C290" s="118">
        <f t="shared" ca="1" si="38"/>
        <v>45422</v>
      </c>
      <c r="D290" s="22">
        <f t="shared" ca="1" si="33"/>
        <v>5</v>
      </c>
      <c r="E290" s="118">
        <f ca="1">VLOOKUP(C290,'Vakantie-Feestdagen'!B:B,1,1)</f>
        <v>45409</v>
      </c>
      <c r="F290" s="118">
        <f ca="1">INDEX('Vakantie-Feestdagen'!C:C,MATCH(E290,'Vakantie-Feestdagen'!B:B,0))</f>
        <v>45417</v>
      </c>
      <c r="G290" s="118" t="str">
        <f ca="1">INDEX('Vakantie-Feestdagen'!D:D,MATCH(F290,'Vakantie-Feestdagen'!C:C,0))</f>
        <v>Mei</v>
      </c>
      <c r="H290" s="22">
        <f t="shared" ca="1" si="39"/>
        <v>0</v>
      </c>
      <c r="I290" s="22">
        <f ca="1">IFERROR(MIN(1, VLOOKUP(C290,'Vakantie-Feestdagen'!$U:$U,1,0)   ),0)</f>
        <v>1</v>
      </c>
      <c r="J290" s="22">
        <f ca="1">IFERROR(MIN(1, VLOOKUP(C290,Aanvraagformulier!$B$99:$B$115,1,0)   ),0)</f>
        <v>0</v>
      </c>
      <c r="K290" s="22">
        <f ca="1">IFERROR(MIN(1, VLOOKUP(C290,Aanvraagformulier!$N$99:$N$115,1,0)   ),0)</f>
        <v>0</v>
      </c>
      <c r="L290" s="22">
        <f t="shared" ca="1" si="34"/>
        <v>0</v>
      </c>
      <c r="M290" s="22">
        <f t="shared" ca="1" si="35"/>
        <v>0</v>
      </c>
      <c r="N290" s="127">
        <f t="shared" ca="1" si="36"/>
        <v>0</v>
      </c>
      <c r="O290" s="126">
        <f t="shared" ca="1" si="37"/>
        <v>0</v>
      </c>
    </row>
    <row r="291" spans="2:15" x14ac:dyDescent="0.2">
      <c r="B291" s="128">
        <f t="shared" ca="1" si="32"/>
        <v>45423</v>
      </c>
      <c r="C291" s="118">
        <f t="shared" ca="1" si="38"/>
        <v>45423</v>
      </c>
      <c r="D291" s="22">
        <f t="shared" ca="1" si="33"/>
        <v>6</v>
      </c>
      <c r="E291" s="118">
        <f ca="1">VLOOKUP(C291,'Vakantie-Feestdagen'!B:B,1,1)</f>
        <v>45409</v>
      </c>
      <c r="F291" s="118">
        <f ca="1">INDEX('Vakantie-Feestdagen'!C:C,MATCH(E291,'Vakantie-Feestdagen'!B:B,0))</f>
        <v>45417</v>
      </c>
      <c r="G291" s="118" t="str">
        <f ca="1">INDEX('Vakantie-Feestdagen'!D:D,MATCH(F291,'Vakantie-Feestdagen'!C:C,0))</f>
        <v>Mei</v>
      </c>
      <c r="H291" s="22">
        <f t="shared" ca="1" si="39"/>
        <v>0</v>
      </c>
      <c r="I291" s="22">
        <f ca="1">IFERROR(MIN(1, VLOOKUP(C291,'Vakantie-Feestdagen'!$U:$U,1,0)   ),0)</f>
        <v>0</v>
      </c>
      <c r="J291" s="22">
        <f ca="1">IFERROR(MIN(1, VLOOKUP(C291,Aanvraagformulier!$B$99:$B$115,1,0)   ),0)</f>
        <v>0</v>
      </c>
      <c r="K291" s="22">
        <f ca="1">IFERROR(MIN(1, VLOOKUP(C291,Aanvraagformulier!$N$99:$N$115,1,0)   ),0)</f>
        <v>0</v>
      </c>
      <c r="L291" s="22">
        <f t="shared" ca="1" si="34"/>
        <v>0</v>
      </c>
      <c r="M291" s="22">
        <f t="shared" ca="1" si="35"/>
        <v>0</v>
      </c>
      <c r="N291" s="127">
        <f t="shared" ca="1" si="36"/>
        <v>0</v>
      </c>
      <c r="O291" s="126">
        <f t="shared" ca="1" si="37"/>
        <v>0</v>
      </c>
    </row>
    <row r="292" spans="2:15" x14ac:dyDescent="0.2">
      <c r="B292" s="128">
        <f t="shared" ca="1" si="32"/>
        <v>45424</v>
      </c>
      <c r="C292" s="118">
        <f t="shared" ca="1" si="38"/>
        <v>45424</v>
      </c>
      <c r="D292" s="22">
        <f t="shared" ca="1" si="33"/>
        <v>7</v>
      </c>
      <c r="E292" s="118">
        <f ca="1">VLOOKUP(C292,'Vakantie-Feestdagen'!B:B,1,1)</f>
        <v>45409</v>
      </c>
      <c r="F292" s="118">
        <f ca="1">INDEX('Vakantie-Feestdagen'!C:C,MATCH(E292,'Vakantie-Feestdagen'!B:B,0))</f>
        <v>45417</v>
      </c>
      <c r="G292" s="118" t="str">
        <f ca="1">INDEX('Vakantie-Feestdagen'!D:D,MATCH(F292,'Vakantie-Feestdagen'!C:C,0))</f>
        <v>Mei</v>
      </c>
      <c r="H292" s="22">
        <f t="shared" ca="1" si="39"/>
        <v>0</v>
      </c>
      <c r="I292" s="22">
        <f ca="1">IFERROR(MIN(1, VLOOKUP(C292,'Vakantie-Feestdagen'!$U:$U,1,0)   ),0)</f>
        <v>0</v>
      </c>
      <c r="J292" s="22">
        <f ca="1">IFERROR(MIN(1, VLOOKUP(C292,Aanvraagformulier!$B$99:$B$115,1,0)   ),0)</f>
        <v>0</v>
      </c>
      <c r="K292" s="22">
        <f ca="1">IFERROR(MIN(1, VLOOKUP(C292,Aanvraagformulier!$N$99:$N$115,1,0)   ),0)</f>
        <v>0</v>
      </c>
      <c r="L292" s="22">
        <f t="shared" ca="1" si="34"/>
        <v>0</v>
      </c>
      <c r="M292" s="22">
        <f t="shared" ca="1" si="35"/>
        <v>0</v>
      </c>
      <c r="N292" s="127">
        <f t="shared" ca="1" si="36"/>
        <v>0</v>
      </c>
      <c r="O292" s="126">
        <f t="shared" ca="1" si="37"/>
        <v>0</v>
      </c>
    </row>
    <row r="293" spans="2:15" x14ac:dyDescent="0.2">
      <c r="B293" s="128">
        <f t="shared" ca="1" si="32"/>
        <v>45425</v>
      </c>
      <c r="C293" s="118">
        <f t="shared" ca="1" si="38"/>
        <v>45425</v>
      </c>
      <c r="D293" s="22">
        <f t="shared" ca="1" si="33"/>
        <v>1</v>
      </c>
      <c r="E293" s="118">
        <f ca="1">VLOOKUP(C293,'Vakantie-Feestdagen'!B:B,1,1)</f>
        <v>45409</v>
      </c>
      <c r="F293" s="118">
        <f ca="1">INDEX('Vakantie-Feestdagen'!C:C,MATCH(E293,'Vakantie-Feestdagen'!B:B,0))</f>
        <v>45417</v>
      </c>
      <c r="G293" s="118" t="str">
        <f ca="1">INDEX('Vakantie-Feestdagen'!D:D,MATCH(F293,'Vakantie-Feestdagen'!C:C,0))</f>
        <v>Mei</v>
      </c>
      <c r="H293" s="22">
        <f t="shared" ca="1" si="39"/>
        <v>0</v>
      </c>
      <c r="I293" s="22">
        <f ca="1">IFERROR(MIN(1, VLOOKUP(C293,'Vakantie-Feestdagen'!$U:$U,1,0)   ),0)</f>
        <v>0</v>
      </c>
      <c r="J293" s="22">
        <f ca="1">IFERROR(MIN(1, VLOOKUP(C293,Aanvraagformulier!$B$99:$B$115,1,0)   ),0)</f>
        <v>0</v>
      </c>
      <c r="K293" s="22">
        <f ca="1">IFERROR(MIN(1, VLOOKUP(C293,Aanvraagformulier!$N$99:$N$115,1,0)   ),0)</f>
        <v>0</v>
      </c>
      <c r="L293" s="22">
        <f t="shared" ca="1" si="34"/>
        <v>0</v>
      </c>
      <c r="M293" s="22">
        <f t="shared" ca="1" si="35"/>
        <v>0</v>
      </c>
      <c r="N293" s="127">
        <f t="shared" ca="1" si="36"/>
        <v>0</v>
      </c>
      <c r="O293" s="126">
        <f t="shared" ca="1" si="37"/>
        <v>0</v>
      </c>
    </row>
    <row r="294" spans="2:15" x14ac:dyDescent="0.2">
      <c r="B294" s="128">
        <f t="shared" ca="1" si="32"/>
        <v>45426</v>
      </c>
      <c r="C294" s="118">
        <f t="shared" ca="1" si="38"/>
        <v>45426</v>
      </c>
      <c r="D294" s="22">
        <f t="shared" ca="1" si="33"/>
        <v>2</v>
      </c>
      <c r="E294" s="118">
        <f ca="1">VLOOKUP(C294,'Vakantie-Feestdagen'!B:B,1,1)</f>
        <v>45409</v>
      </c>
      <c r="F294" s="118">
        <f ca="1">INDEX('Vakantie-Feestdagen'!C:C,MATCH(E294,'Vakantie-Feestdagen'!B:B,0))</f>
        <v>45417</v>
      </c>
      <c r="G294" s="118" t="str">
        <f ca="1">INDEX('Vakantie-Feestdagen'!D:D,MATCH(F294,'Vakantie-Feestdagen'!C:C,0))</f>
        <v>Mei</v>
      </c>
      <c r="H294" s="22">
        <f t="shared" ca="1" si="39"/>
        <v>0</v>
      </c>
      <c r="I294" s="22">
        <f ca="1">IFERROR(MIN(1, VLOOKUP(C294,'Vakantie-Feestdagen'!$U:$U,1,0)   ),0)</f>
        <v>0</v>
      </c>
      <c r="J294" s="22">
        <f ca="1">IFERROR(MIN(1, VLOOKUP(C294,Aanvraagformulier!$B$99:$B$115,1,0)   ),0)</f>
        <v>0</v>
      </c>
      <c r="K294" s="22">
        <f ca="1">IFERROR(MIN(1, VLOOKUP(C294,Aanvraagformulier!$N$99:$N$115,1,0)   ),0)</f>
        <v>0</v>
      </c>
      <c r="L294" s="22">
        <f t="shared" ca="1" si="34"/>
        <v>0</v>
      </c>
      <c r="M294" s="22">
        <f t="shared" ca="1" si="35"/>
        <v>0</v>
      </c>
      <c r="N294" s="127">
        <f t="shared" ca="1" si="36"/>
        <v>0</v>
      </c>
      <c r="O294" s="126">
        <f t="shared" ca="1" si="37"/>
        <v>0</v>
      </c>
    </row>
    <row r="295" spans="2:15" x14ac:dyDescent="0.2">
      <c r="B295" s="128">
        <f t="shared" ca="1" si="32"/>
        <v>45427</v>
      </c>
      <c r="C295" s="118">
        <f t="shared" ca="1" si="38"/>
        <v>45427</v>
      </c>
      <c r="D295" s="22">
        <f t="shared" ca="1" si="33"/>
        <v>3</v>
      </c>
      <c r="E295" s="118">
        <f ca="1">VLOOKUP(C295,'Vakantie-Feestdagen'!B:B,1,1)</f>
        <v>45409</v>
      </c>
      <c r="F295" s="118">
        <f ca="1">INDEX('Vakantie-Feestdagen'!C:C,MATCH(E295,'Vakantie-Feestdagen'!B:B,0))</f>
        <v>45417</v>
      </c>
      <c r="G295" s="118" t="str">
        <f ca="1">INDEX('Vakantie-Feestdagen'!D:D,MATCH(F295,'Vakantie-Feestdagen'!C:C,0))</f>
        <v>Mei</v>
      </c>
      <c r="H295" s="22">
        <f t="shared" ca="1" si="39"/>
        <v>0</v>
      </c>
      <c r="I295" s="22">
        <f ca="1">IFERROR(MIN(1, VLOOKUP(C295,'Vakantie-Feestdagen'!$U:$U,1,0)   ),0)</f>
        <v>0</v>
      </c>
      <c r="J295" s="22">
        <f ca="1">IFERROR(MIN(1, VLOOKUP(C295,Aanvraagformulier!$B$99:$B$115,1,0)   ),0)</f>
        <v>0</v>
      </c>
      <c r="K295" s="22">
        <f ca="1">IFERROR(MIN(1, VLOOKUP(C295,Aanvraagformulier!$N$99:$N$115,1,0)   ),0)</f>
        <v>0</v>
      </c>
      <c r="L295" s="22">
        <f t="shared" ca="1" si="34"/>
        <v>0</v>
      </c>
      <c r="M295" s="22">
        <f t="shared" ca="1" si="35"/>
        <v>0</v>
      </c>
      <c r="N295" s="127">
        <f t="shared" ca="1" si="36"/>
        <v>0</v>
      </c>
      <c r="O295" s="126">
        <f t="shared" ca="1" si="37"/>
        <v>0</v>
      </c>
    </row>
    <row r="296" spans="2:15" x14ac:dyDescent="0.2">
      <c r="B296" s="128">
        <f t="shared" ca="1" si="32"/>
        <v>45428</v>
      </c>
      <c r="C296" s="118">
        <f t="shared" ca="1" si="38"/>
        <v>45428</v>
      </c>
      <c r="D296" s="22">
        <f t="shared" ca="1" si="33"/>
        <v>4</v>
      </c>
      <c r="E296" s="118">
        <f ca="1">VLOOKUP(C296,'Vakantie-Feestdagen'!B:B,1,1)</f>
        <v>45409</v>
      </c>
      <c r="F296" s="118">
        <f ca="1">INDEX('Vakantie-Feestdagen'!C:C,MATCH(E296,'Vakantie-Feestdagen'!B:B,0))</f>
        <v>45417</v>
      </c>
      <c r="G296" s="118" t="str">
        <f ca="1">INDEX('Vakantie-Feestdagen'!D:D,MATCH(F296,'Vakantie-Feestdagen'!C:C,0))</f>
        <v>Mei</v>
      </c>
      <c r="H296" s="22">
        <f t="shared" ca="1" si="39"/>
        <v>0</v>
      </c>
      <c r="I296" s="22">
        <f ca="1">IFERROR(MIN(1, VLOOKUP(C296,'Vakantie-Feestdagen'!$U:$U,1,0)   ),0)</f>
        <v>0</v>
      </c>
      <c r="J296" s="22">
        <f ca="1">IFERROR(MIN(1, VLOOKUP(C296,Aanvraagformulier!$B$99:$B$115,1,0)   ),0)</f>
        <v>0</v>
      </c>
      <c r="K296" s="22">
        <f ca="1">IFERROR(MIN(1, VLOOKUP(C296,Aanvraagformulier!$N$99:$N$115,1,0)   ),0)</f>
        <v>0</v>
      </c>
      <c r="L296" s="22">
        <f t="shared" ca="1" si="34"/>
        <v>0</v>
      </c>
      <c r="M296" s="22">
        <f t="shared" ca="1" si="35"/>
        <v>0</v>
      </c>
      <c r="N296" s="127">
        <f t="shared" ca="1" si="36"/>
        <v>0</v>
      </c>
      <c r="O296" s="126">
        <f t="shared" ca="1" si="37"/>
        <v>0</v>
      </c>
    </row>
    <row r="297" spans="2:15" x14ac:dyDescent="0.2">
      <c r="B297" s="128">
        <f t="shared" ca="1" si="32"/>
        <v>45429</v>
      </c>
      <c r="C297" s="118">
        <f t="shared" ca="1" si="38"/>
        <v>45429</v>
      </c>
      <c r="D297" s="22">
        <f t="shared" ca="1" si="33"/>
        <v>5</v>
      </c>
      <c r="E297" s="118">
        <f ca="1">VLOOKUP(C297,'Vakantie-Feestdagen'!B:B,1,1)</f>
        <v>45409</v>
      </c>
      <c r="F297" s="118">
        <f ca="1">INDEX('Vakantie-Feestdagen'!C:C,MATCH(E297,'Vakantie-Feestdagen'!B:B,0))</f>
        <v>45417</v>
      </c>
      <c r="G297" s="118" t="str">
        <f ca="1">INDEX('Vakantie-Feestdagen'!D:D,MATCH(F297,'Vakantie-Feestdagen'!C:C,0))</f>
        <v>Mei</v>
      </c>
      <c r="H297" s="22">
        <f t="shared" ca="1" si="39"/>
        <v>0</v>
      </c>
      <c r="I297" s="22">
        <f ca="1">IFERROR(MIN(1, VLOOKUP(C297,'Vakantie-Feestdagen'!$U:$U,1,0)   ),0)</f>
        <v>0</v>
      </c>
      <c r="J297" s="22">
        <f ca="1">IFERROR(MIN(1, VLOOKUP(C297,Aanvraagformulier!$B$99:$B$115,1,0)   ),0)</f>
        <v>0</v>
      </c>
      <c r="K297" s="22">
        <f ca="1">IFERROR(MIN(1, VLOOKUP(C297,Aanvraagformulier!$N$99:$N$115,1,0)   ),0)</f>
        <v>0</v>
      </c>
      <c r="L297" s="22">
        <f t="shared" ca="1" si="34"/>
        <v>0</v>
      </c>
      <c r="M297" s="22">
        <f t="shared" ca="1" si="35"/>
        <v>0</v>
      </c>
      <c r="N297" s="127">
        <f t="shared" ca="1" si="36"/>
        <v>0</v>
      </c>
      <c r="O297" s="126">
        <f t="shared" ca="1" si="37"/>
        <v>0</v>
      </c>
    </row>
    <row r="298" spans="2:15" x14ac:dyDescent="0.2">
      <c r="B298" s="128">
        <f t="shared" ca="1" si="32"/>
        <v>45430</v>
      </c>
      <c r="C298" s="118">
        <f t="shared" ca="1" si="38"/>
        <v>45430</v>
      </c>
      <c r="D298" s="22">
        <f t="shared" ca="1" si="33"/>
        <v>6</v>
      </c>
      <c r="E298" s="118">
        <f ca="1">VLOOKUP(C298,'Vakantie-Feestdagen'!B:B,1,1)</f>
        <v>45409</v>
      </c>
      <c r="F298" s="118">
        <f ca="1">INDEX('Vakantie-Feestdagen'!C:C,MATCH(E298,'Vakantie-Feestdagen'!B:B,0))</f>
        <v>45417</v>
      </c>
      <c r="G298" s="118" t="str">
        <f ca="1">INDEX('Vakantie-Feestdagen'!D:D,MATCH(F298,'Vakantie-Feestdagen'!C:C,0))</f>
        <v>Mei</v>
      </c>
      <c r="H298" s="22">
        <f t="shared" ca="1" si="39"/>
        <v>0</v>
      </c>
      <c r="I298" s="22">
        <f ca="1">IFERROR(MIN(1, VLOOKUP(C298,'Vakantie-Feestdagen'!$U:$U,1,0)   ),0)</f>
        <v>0</v>
      </c>
      <c r="J298" s="22">
        <f ca="1">IFERROR(MIN(1, VLOOKUP(C298,Aanvraagformulier!$B$99:$B$115,1,0)   ),0)</f>
        <v>0</v>
      </c>
      <c r="K298" s="22">
        <f ca="1">IFERROR(MIN(1, VLOOKUP(C298,Aanvraagformulier!$N$99:$N$115,1,0)   ),0)</f>
        <v>0</v>
      </c>
      <c r="L298" s="22">
        <f t="shared" ca="1" si="34"/>
        <v>0</v>
      </c>
      <c r="M298" s="22">
        <f t="shared" ca="1" si="35"/>
        <v>0</v>
      </c>
      <c r="N298" s="127">
        <f t="shared" ca="1" si="36"/>
        <v>0</v>
      </c>
      <c r="O298" s="126">
        <f t="shared" ca="1" si="37"/>
        <v>0</v>
      </c>
    </row>
    <row r="299" spans="2:15" x14ac:dyDescent="0.2">
      <c r="B299" s="128">
        <f t="shared" ca="1" si="32"/>
        <v>45431</v>
      </c>
      <c r="C299" s="118">
        <f t="shared" ca="1" si="38"/>
        <v>45431</v>
      </c>
      <c r="D299" s="22">
        <f t="shared" ca="1" si="33"/>
        <v>7</v>
      </c>
      <c r="E299" s="118">
        <f ca="1">VLOOKUP(C299,'Vakantie-Feestdagen'!B:B,1,1)</f>
        <v>45409</v>
      </c>
      <c r="F299" s="118">
        <f ca="1">INDEX('Vakantie-Feestdagen'!C:C,MATCH(E299,'Vakantie-Feestdagen'!B:B,0))</f>
        <v>45417</v>
      </c>
      <c r="G299" s="118" t="str">
        <f ca="1">INDEX('Vakantie-Feestdagen'!D:D,MATCH(F299,'Vakantie-Feestdagen'!C:C,0))</f>
        <v>Mei</v>
      </c>
      <c r="H299" s="22">
        <f t="shared" ca="1" si="39"/>
        <v>0</v>
      </c>
      <c r="I299" s="22">
        <f ca="1">IFERROR(MIN(1, VLOOKUP(C299,'Vakantie-Feestdagen'!$U:$U,1,0)   ),0)</f>
        <v>0</v>
      </c>
      <c r="J299" s="22">
        <f ca="1">IFERROR(MIN(1, VLOOKUP(C299,Aanvraagformulier!$B$99:$B$115,1,0)   ),0)</f>
        <v>0</v>
      </c>
      <c r="K299" s="22">
        <f ca="1">IFERROR(MIN(1, VLOOKUP(C299,Aanvraagformulier!$N$99:$N$115,1,0)   ),0)</f>
        <v>0</v>
      </c>
      <c r="L299" s="22">
        <f t="shared" ca="1" si="34"/>
        <v>0</v>
      </c>
      <c r="M299" s="22">
        <f t="shared" ca="1" si="35"/>
        <v>0</v>
      </c>
      <c r="N299" s="127">
        <f t="shared" ca="1" si="36"/>
        <v>0</v>
      </c>
      <c r="O299" s="126">
        <f t="shared" ca="1" si="37"/>
        <v>0</v>
      </c>
    </row>
    <row r="300" spans="2:15" x14ac:dyDescent="0.2">
      <c r="B300" s="128">
        <f t="shared" ca="1" si="32"/>
        <v>45432</v>
      </c>
      <c r="C300" s="118">
        <f t="shared" ca="1" si="38"/>
        <v>45432</v>
      </c>
      <c r="D300" s="22">
        <f t="shared" ca="1" si="33"/>
        <v>1</v>
      </c>
      <c r="E300" s="118">
        <f ca="1">VLOOKUP(C300,'Vakantie-Feestdagen'!B:B,1,1)</f>
        <v>45409</v>
      </c>
      <c r="F300" s="118">
        <f ca="1">INDEX('Vakantie-Feestdagen'!C:C,MATCH(E300,'Vakantie-Feestdagen'!B:B,0))</f>
        <v>45417</v>
      </c>
      <c r="G300" s="118" t="str">
        <f ca="1">INDEX('Vakantie-Feestdagen'!D:D,MATCH(F300,'Vakantie-Feestdagen'!C:C,0))</f>
        <v>Mei</v>
      </c>
      <c r="H300" s="22">
        <f t="shared" ca="1" si="39"/>
        <v>0</v>
      </c>
      <c r="I300" s="22">
        <f ca="1">IFERROR(MIN(1, VLOOKUP(C300,'Vakantie-Feestdagen'!$U:$U,1,0)   ),0)</f>
        <v>1</v>
      </c>
      <c r="J300" s="22">
        <f ca="1">IFERROR(MIN(1, VLOOKUP(C300,Aanvraagformulier!$B$99:$B$115,1,0)   ),0)</f>
        <v>0</v>
      </c>
      <c r="K300" s="22">
        <f ca="1">IFERROR(MIN(1, VLOOKUP(C300,Aanvraagformulier!$N$99:$N$115,1,0)   ),0)</f>
        <v>0</v>
      </c>
      <c r="L300" s="22">
        <f t="shared" ca="1" si="34"/>
        <v>0</v>
      </c>
      <c r="M300" s="22">
        <f t="shared" ca="1" si="35"/>
        <v>0</v>
      </c>
      <c r="N300" s="127">
        <f t="shared" ca="1" si="36"/>
        <v>0</v>
      </c>
      <c r="O300" s="126">
        <f t="shared" ca="1" si="37"/>
        <v>0</v>
      </c>
    </row>
    <row r="301" spans="2:15" x14ac:dyDescent="0.2">
      <c r="B301" s="128">
        <f t="shared" ca="1" si="32"/>
        <v>45433</v>
      </c>
      <c r="C301" s="118">
        <f t="shared" ca="1" si="38"/>
        <v>45433</v>
      </c>
      <c r="D301" s="22">
        <f t="shared" ca="1" si="33"/>
        <v>2</v>
      </c>
      <c r="E301" s="118">
        <f ca="1">VLOOKUP(C301,'Vakantie-Feestdagen'!B:B,1,1)</f>
        <v>45409</v>
      </c>
      <c r="F301" s="118">
        <f ca="1">INDEX('Vakantie-Feestdagen'!C:C,MATCH(E301,'Vakantie-Feestdagen'!B:B,0))</f>
        <v>45417</v>
      </c>
      <c r="G301" s="118" t="str">
        <f ca="1">INDEX('Vakantie-Feestdagen'!D:D,MATCH(F301,'Vakantie-Feestdagen'!C:C,0))</f>
        <v>Mei</v>
      </c>
      <c r="H301" s="22">
        <f t="shared" ca="1" si="39"/>
        <v>0</v>
      </c>
      <c r="I301" s="22">
        <f ca="1">IFERROR(MIN(1, VLOOKUP(C301,'Vakantie-Feestdagen'!$U:$U,1,0)   ),0)</f>
        <v>0</v>
      </c>
      <c r="J301" s="22">
        <f ca="1">IFERROR(MIN(1, VLOOKUP(C301,Aanvraagformulier!$B$99:$B$115,1,0)   ),0)</f>
        <v>0</v>
      </c>
      <c r="K301" s="22">
        <f ca="1">IFERROR(MIN(1, VLOOKUP(C301,Aanvraagformulier!$N$99:$N$115,1,0)   ),0)</f>
        <v>0</v>
      </c>
      <c r="L301" s="22">
        <f t="shared" ca="1" si="34"/>
        <v>0</v>
      </c>
      <c r="M301" s="22">
        <f t="shared" ca="1" si="35"/>
        <v>0</v>
      </c>
      <c r="N301" s="127">
        <f t="shared" ca="1" si="36"/>
        <v>0</v>
      </c>
      <c r="O301" s="126">
        <f t="shared" ca="1" si="37"/>
        <v>0</v>
      </c>
    </row>
    <row r="302" spans="2:15" x14ac:dyDescent="0.2">
      <c r="B302" s="128">
        <f t="shared" ca="1" si="32"/>
        <v>45434</v>
      </c>
      <c r="C302" s="118">
        <f t="shared" ca="1" si="38"/>
        <v>45434</v>
      </c>
      <c r="D302" s="22">
        <f t="shared" ca="1" si="33"/>
        <v>3</v>
      </c>
      <c r="E302" s="118">
        <f ca="1">VLOOKUP(C302,'Vakantie-Feestdagen'!B:B,1,1)</f>
        <v>45409</v>
      </c>
      <c r="F302" s="118">
        <f ca="1">INDEX('Vakantie-Feestdagen'!C:C,MATCH(E302,'Vakantie-Feestdagen'!B:B,0))</f>
        <v>45417</v>
      </c>
      <c r="G302" s="118" t="str">
        <f ca="1">INDEX('Vakantie-Feestdagen'!D:D,MATCH(F302,'Vakantie-Feestdagen'!C:C,0))</f>
        <v>Mei</v>
      </c>
      <c r="H302" s="22">
        <f t="shared" ca="1" si="39"/>
        <v>0</v>
      </c>
      <c r="I302" s="22">
        <f ca="1">IFERROR(MIN(1, VLOOKUP(C302,'Vakantie-Feestdagen'!$U:$U,1,0)   ),0)</f>
        <v>0</v>
      </c>
      <c r="J302" s="22">
        <f ca="1">IFERROR(MIN(1, VLOOKUP(C302,Aanvraagformulier!$B$99:$B$115,1,0)   ),0)</f>
        <v>0</v>
      </c>
      <c r="K302" s="22">
        <f ca="1">IFERROR(MIN(1, VLOOKUP(C302,Aanvraagformulier!$N$99:$N$115,1,0)   ),0)</f>
        <v>0</v>
      </c>
      <c r="L302" s="22">
        <f t="shared" ca="1" si="34"/>
        <v>0</v>
      </c>
      <c r="M302" s="22">
        <f t="shared" ca="1" si="35"/>
        <v>0</v>
      </c>
      <c r="N302" s="127">
        <f t="shared" ca="1" si="36"/>
        <v>0</v>
      </c>
      <c r="O302" s="126">
        <f t="shared" ca="1" si="37"/>
        <v>0</v>
      </c>
    </row>
    <row r="303" spans="2:15" x14ac:dyDescent="0.2">
      <c r="B303" s="128">
        <f t="shared" ca="1" si="32"/>
        <v>45435</v>
      </c>
      <c r="C303" s="118">
        <f t="shared" ca="1" si="38"/>
        <v>45435</v>
      </c>
      <c r="D303" s="22">
        <f t="shared" ca="1" si="33"/>
        <v>4</v>
      </c>
      <c r="E303" s="118">
        <f ca="1">VLOOKUP(C303,'Vakantie-Feestdagen'!B:B,1,1)</f>
        <v>45409</v>
      </c>
      <c r="F303" s="118">
        <f ca="1">INDEX('Vakantie-Feestdagen'!C:C,MATCH(E303,'Vakantie-Feestdagen'!B:B,0))</f>
        <v>45417</v>
      </c>
      <c r="G303" s="118" t="str">
        <f ca="1">INDEX('Vakantie-Feestdagen'!D:D,MATCH(F303,'Vakantie-Feestdagen'!C:C,0))</f>
        <v>Mei</v>
      </c>
      <c r="H303" s="22">
        <f t="shared" ca="1" si="39"/>
        <v>0</v>
      </c>
      <c r="I303" s="22">
        <f ca="1">IFERROR(MIN(1, VLOOKUP(C303,'Vakantie-Feestdagen'!$U:$U,1,0)   ),0)</f>
        <v>0</v>
      </c>
      <c r="J303" s="22">
        <f ca="1">IFERROR(MIN(1, VLOOKUP(C303,Aanvraagformulier!$B$99:$B$115,1,0)   ),0)</f>
        <v>0</v>
      </c>
      <c r="K303" s="22">
        <f ca="1">IFERROR(MIN(1, VLOOKUP(C303,Aanvraagformulier!$N$99:$N$115,1,0)   ),0)</f>
        <v>0</v>
      </c>
      <c r="L303" s="22">
        <f t="shared" ca="1" si="34"/>
        <v>0</v>
      </c>
      <c r="M303" s="22">
        <f t="shared" ca="1" si="35"/>
        <v>0</v>
      </c>
      <c r="N303" s="127">
        <f t="shared" ca="1" si="36"/>
        <v>0</v>
      </c>
      <c r="O303" s="126">
        <f t="shared" ca="1" si="37"/>
        <v>0</v>
      </c>
    </row>
    <row r="304" spans="2:15" x14ac:dyDescent="0.2">
      <c r="B304" s="128">
        <f t="shared" ca="1" si="32"/>
        <v>45436</v>
      </c>
      <c r="C304" s="118">
        <f t="shared" ca="1" si="38"/>
        <v>45436</v>
      </c>
      <c r="D304" s="22">
        <f t="shared" ca="1" si="33"/>
        <v>5</v>
      </c>
      <c r="E304" s="118">
        <f ca="1">VLOOKUP(C304,'Vakantie-Feestdagen'!B:B,1,1)</f>
        <v>45409</v>
      </c>
      <c r="F304" s="118">
        <f ca="1">INDEX('Vakantie-Feestdagen'!C:C,MATCH(E304,'Vakantie-Feestdagen'!B:B,0))</f>
        <v>45417</v>
      </c>
      <c r="G304" s="118" t="str">
        <f ca="1">INDEX('Vakantie-Feestdagen'!D:D,MATCH(F304,'Vakantie-Feestdagen'!C:C,0))</f>
        <v>Mei</v>
      </c>
      <c r="H304" s="22">
        <f t="shared" ca="1" si="39"/>
        <v>0</v>
      </c>
      <c r="I304" s="22">
        <f ca="1">IFERROR(MIN(1, VLOOKUP(C304,'Vakantie-Feestdagen'!$U:$U,1,0)   ),0)</f>
        <v>0</v>
      </c>
      <c r="J304" s="22">
        <f ca="1">IFERROR(MIN(1, VLOOKUP(C304,Aanvraagformulier!$B$99:$B$115,1,0)   ),0)</f>
        <v>0</v>
      </c>
      <c r="K304" s="22">
        <f ca="1">IFERROR(MIN(1, VLOOKUP(C304,Aanvraagformulier!$N$99:$N$115,1,0)   ),0)</f>
        <v>0</v>
      </c>
      <c r="L304" s="22">
        <f t="shared" ca="1" si="34"/>
        <v>0</v>
      </c>
      <c r="M304" s="22">
        <f t="shared" ca="1" si="35"/>
        <v>0</v>
      </c>
      <c r="N304" s="127">
        <f t="shared" ca="1" si="36"/>
        <v>0</v>
      </c>
      <c r="O304" s="126">
        <f t="shared" ca="1" si="37"/>
        <v>0</v>
      </c>
    </row>
    <row r="305" spans="2:15" x14ac:dyDescent="0.2">
      <c r="B305" s="128">
        <f t="shared" ca="1" si="32"/>
        <v>45437</v>
      </c>
      <c r="C305" s="118">
        <f t="shared" ca="1" si="38"/>
        <v>45437</v>
      </c>
      <c r="D305" s="22">
        <f t="shared" ca="1" si="33"/>
        <v>6</v>
      </c>
      <c r="E305" s="118">
        <f ca="1">VLOOKUP(C305,'Vakantie-Feestdagen'!B:B,1,1)</f>
        <v>45409</v>
      </c>
      <c r="F305" s="118">
        <f ca="1">INDEX('Vakantie-Feestdagen'!C:C,MATCH(E305,'Vakantie-Feestdagen'!B:B,0))</f>
        <v>45417</v>
      </c>
      <c r="G305" s="118" t="str">
        <f ca="1">INDEX('Vakantie-Feestdagen'!D:D,MATCH(F305,'Vakantie-Feestdagen'!C:C,0))</f>
        <v>Mei</v>
      </c>
      <c r="H305" s="22">
        <f t="shared" ca="1" si="39"/>
        <v>0</v>
      </c>
      <c r="I305" s="22">
        <f ca="1">IFERROR(MIN(1, VLOOKUP(C305,'Vakantie-Feestdagen'!$U:$U,1,0)   ),0)</f>
        <v>0</v>
      </c>
      <c r="J305" s="22">
        <f ca="1">IFERROR(MIN(1, VLOOKUP(C305,Aanvraagformulier!$B$99:$B$115,1,0)   ),0)</f>
        <v>0</v>
      </c>
      <c r="K305" s="22">
        <f ca="1">IFERROR(MIN(1, VLOOKUP(C305,Aanvraagformulier!$N$99:$N$115,1,0)   ),0)</f>
        <v>0</v>
      </c>
      <c r="L305" s="22">
        <f t="shared" ca="1" si="34"/>
        <v>0</v>
      </c>
      <c r="M305" s="22">
        <f t="shared" ca="1" si="35"/>
        <v>0</v>
      </c>
      <c r="N305" s="127">
        <f t="shared" ca="1" si="36"/>
        <v>0</v>
      </c>
      <c r="O305" s="126">
        <f t="shared" ca="1" si="37"/>
        <v>0</v>
      </c>
    </row>
    <row r="306" spans="2:15" x14ac:dyDescent="0.2">
      <c r="B306" s="128">
        <f t="shared" ca="1" si="32"/>
        <v>45438</v>
      </c>
      <c r="C306" s="118">
        <f t="shared" ca="1" si="38"/>
        <v>45438</v>
      </c>
      <c r="D306" s="22">
        <f t="shared" ca="1" si="33"/>
        <v>7</v>
      </c>
      <c r="E306" s="118">
        <f ca="1">VLOOKUP(C306,'Vakantie-Feestdagen'!B:B,1,1)</f>
        <v>45409</v>
      </c>
      <c r="F306" s="118">
        <f ca="1">INDEX('Vakantie-Feestdagen'!C:C,MATCH(E306,'Vakantie-Feestdagen'!B:B,0))</f>
        <v>45417</v>
      </c>
      <c r="G306" s="118" t="str">
        <f ca="1">INDEX('Vakantie-Feestdagen'!D:D,MATCH(F306,'Vakantie-Feestdagen'!C:C,0))</f>
        <v>Mei</v>
      </c>
      <c r="H306" s="22">
        <f t="shared" ca="1" si="39"/>
        <v>0</v>
      </c>
      <c r="I306" s="22">
        <f ca="1">IFERROR(MIN(1, VLOOKUP(C306,'Vakantie-Feestdagen'!$U:$U,1,0)   ),0)</f>
        <v>0</v>
      </c>
      <c r="J306" s="22">
        <f ca="1">IFERROR(MIN(1, VLOOKUP(C306,Aanvraagformulier!$B$99:$B$115,1,0)   ),0)</f>
        <v>0</v>
      </c>
      <c r="K306" s="22">
        <f ca="1">IFERROR(MIN(1, VLOOKUP(C306,Aanvraagformulier!$N$99:$N$115,1,0)   ),0)</f>
        <v>0</v>
      </c>
      <c r="L306" s="22">
        <f t="shared" ca="1" si="34"/>
        <v>0</v>
      </c>
      <c r="M306" s="22">
        <f t="shared" ca="1" si="35"/>
        <v>0</v>
      </c>
      <c r="N306" s="127">
        <f t="shared" ca="1" si="36"/>
        <v>0</v>
      </c>
      <c r="O306" s="126">
        <f t="shared" ca="1" si="37"/>
        <v>0</v>
      </c>
    </row>
    <row r="307" spans="2:15" x14ac:dyDescent="0.2">
      <c r="B307" s="128">
        <f t="shared" ca="1" si="32"/>
        <v>45439</v>
      </c>
      <c r="C307" s="118">
        <f t="shared" ca="1" si="38"/>
        <v>45439</v>
      </c>
      <c r="D307" s="22">
        <f t="shared" ca="1" si="33"/>
        <v>1</v>
      </c>
      <c r="E307" s="118">
        <f ca="1">VLOOKUP(C307,'Vakantie-Feestdagen'!B:B,1,1)</f>
        <v>45409</v>
      </c>
      <c r="F307" s="118">
        <f ca="1">INDEX('Vakantie-Feestdagen'!C:C,MATCH(E307,'Vakantie-Feestdagen'!B:B,0))</f>
        <v>45417</v>
      </c>
      <c r="G307" s="118" t="str">
        <f ca="1">INDEX('Vakantie-Feestdagen'!D:D,MATCH(F307,'Vakantie-Feestdagen'!C:C,0))</f>
        <v>Mei</v>
      </c>
      <c r="H307" s="22">
        <f t="shared" ca="1" si="39"/>
        <v>0</v>
      </c>
      <c r="I307" s="22">
        <f ca="1">IFERROR(MIN(1, VLOOKUP(C307,'Vakantie-Feestdagen'!$U:$U,1,0)   ),0)</f>
        <v>0</v>
      </c>
      <c r="J307" s="22">
        <f ca="1">IFERROR(MIN(1, VLOOKUP(C307,Aanvraagformulier!$B$99:$B$115,1,0)   ),0)</f>
        <v>0</v>
      </c>
      <c r="K307" s="22">
        <f ca="1">IFERROR(MIN(1, VLOOKUP(C307,Aanvraagformulier!$N$99:$N$115,1,0)   ),0)</f>
        <v>0</v>
      </c>
      <c r="L307" s="22">
        <f t="shared" ca="1" si="34"/>
        <v>0</v>
      </c>
      <c r="M307" s="22">
        <f t="shared" ca="1" si="35"/>
        <v>0</v>
      </c>
      <c r="N307" s="127">
        <f t="shared" ca="1" si="36"/>
        <v>0</v>
      </c>
      <c r="O307" s="126">
        <f t="shared" ca="1" si="37"/>
        <v>0</v>
      </c>
    </row>
    <row r="308" spans="2:15" x14ac:dyDescent="0.2">
      <c r="B308" s="128">
        <f t="shared" ca="1" si="32"/>
        <v>45440</v>
      </c>
      <c r="C308" s="118">
        <f t="shared" ca="1" si="38"/>
        <v>45440</v>
      </c>
      <c r="D308" s="22">
        <f t="shared" ca="1" si="33"/>
        <v>2</v>
      </c>
      <c r="E308" s="118">
        <f ca="1">VLOOKUP(C308,'Vakantie-Feestdagen'!B:B,1,1)</f>
        <v>45409</v>
      </c>
      <c r="F308" s="118">
        <f ca="1">INDEX('Vakantie-Feestdagen'!C:C,MATCH(E308,'Vakantie-Feestdagen'!B:B,0))</f>
        <v>45417</v>
      </c>
      <c r="G308" s="118" t="str">
        <f ca="1">INDEX('Vakantie-Feestdagen'!D:D,MATCH(F308,'Vakantie-Feestdagen'!C:C,0))</f>
        <v>Mei</v>
      </c>
      <c r="H308" s="22">
        <f t="shared" ca="1" si="39"/>
        <v>0</v>
      </c>
      <c r="I308" s="22">
        <f ca="1">IFERROR(MIN(1, VLOOKUP(C308,'Vakantie-Feestdagen'!$U:$U,1,0)   ),0)</f>
        <v>0</v>
      </c>
      <c r="J308" s="22">
        <f ca="1">IFERROR(MIN(1, VLOOKUP(C308,Aanvraagformulier!$B$99:$B$115,1,0)   ),0)</f>
        <v>0</v>
      </c>
      <c r="K308" s="22">
        <f ca="1">IFERROR(MIN(1, VLOOKUP(C308,Aanvraagformulier!$N$99:$N$115,1,0)   ),0)</f>
        <v>0</v>
      </c>
      <c r="L308" s="22">
        <f t="shared" ca="1" si="34"/>
        <v>0</v>
      </c>
      <c r="M308" s="22">
        <f t="shared" ca="1" si="35"/>
        <v>0</v>
      </c>
      <c r="N308" s="127">
        <f t="shared" ca="1" si="36"/>
        <v>0</v>
      </c>
      <c r="O308" s="126">
        <f t="shared" ca="1" si="37"/>
        <v>0</v>
      </c>
    </row>
    <row r="309" spans="2:15" x14ac:dyDescent="0.2">
      <c r="B309" s="128">
        <f t="shared" ca="1" si="32"/>
        <v>45441</v>
      </c>
      <c r="C309" s="118">
        <f t="shared" ca="1" si="38"/>
        <v>45441</v>
      </c>
      <c r="D309" s="22">
        <f t="shared" ca="1" si="33"/>
        <v>3</v>
      </c>
      <c r="E309" s="118">
        <f ca="1">VLOOKUP(C309,'Vakantie-Feestdagen'!B:B,1,1)</f>
        <v>45409</v>
      </c>
      <c r="F309" s="118">
        <f ca="1">INDEX('Vakantie-Feestdagen'!C:C,MATCH(E309,'Vakantie-Feestdagen'!B:B,0))</f>
        <v>45417</v>
      </c>
      <c r="G309" s="118" t="str">
        <f ca="1">INDEX('Vakantie-Feestdagen'!D:D,MATCH(F309,'Vakantie-Feestdagen'!C:C,0))</f>
        <v>Mei</v>
      </c>
      <c r="H309" s="22">
        <f t="shared" ca="1" si="39"/>
        <v>0</v>
      </c>
      <c r="I309" s="22">
        <f ca="1">IFERROR(MIN(1, VLOOKUP(C309,'Vakantie-Feestdagen'!$U:$U,1,0)   ),0)</f>
        <v>0</v>
      </c>
      <c r="J309" s="22">
        <f ca="1">IFERROR(MIN(1, VLOOKUP(C309,Aanvraagformulier!$B$99:$B$115,1,0)   ),0)</f>
        <v>0</v>
      </c>
      <c r="K309" s="22">
        <f ca="1">IFERROR(MIN(1, VLOOKUP(C309,Aanvraagformulier!$N$99:$N$115,1,0)   ),0)</f>
        <v>0</v>
      </c>
      <c r="L309" s="22">
        <f t="shared" ca="1" si="34"/>
        <v>0</v>
      </c>
      <c r="M309" s="22">
        <f t="shared" ca="1" si="35"/>
        <v>0</v>
      </c>
      <c r="N309" s="127">
        <f t="shared" ca="1" si="36"/>
        <v>0</v>
      </c>
      <c r="O309" s="126">
        <f t="shared" ca="1" si="37"/>
        <v>0</v>
      </c>
    </row>
    <row r="310" spans="2:15" x14ac:dyDescent="0.2">
      <c r="B310" s="128">
        <f t="shared" ca="1" si="32"/>
        <v>45442</v>
      </c>
      <c r="C310" s="118">
        <f t="shared" ca="1" si="38"/>
        <v>45442</v>
      </c>
      <c r="D310" s="22">
        <f t="shared" ca="1" si="33"/>
        <v>4</v>
      </c>
      <c r="E310" s="118">
        <f ca="1">VLOOKUP(C310,'Vakantie-Feestdagen'!B:B,1,1)</f>
        <v>45409</v>
      </c>
      <c r="F310" s="118">
        <f ca="1">INDEX('Vakantie-Feestdagen'!C:C,MATCH(E310,'Vakantie-Feestdagen'!B:B,0))</f>
        <v>45417</v>
      </c>
      <c r="G310" s="118" t="str">
        <f ca="1">INDEX('Vakantie-Feestdagen'!D:D,MATCH(F310,'Vakantie-Feestdagen'!C:C,0))</f>
        <v>Mei</v>
      </c>
      <c r="H310" s="22">
        <f t="shared" ca="1" si="39"/>
        <v>0</v>
      </c>
      <c r="I310" s="22">
        <f ca="1">IFERROR(MIN(1, VLOOKUP(C310,'Vakantie-Feestdagen'!$U:$U,1,0)   ),0)</f>
        <v>0</v>
      </c>
      <c r="J310" s="22">
        <f ca="1">IFERROR(MIN(1, VLOOKUP(C310,Aanvraagformulier!$B$99:$B$115,1,0)   ),0)</f>
        <v>0</v>
      </c>
      <c r="K310" s="22">
        <f ca="1">IFERROR(MIN(1, VLOOKUP(C310,Aanvraagformulier!$N$99:$N$115,1,0)   ),0)</f>
        <v>0</v>
      </c>
      <c r="L310" s="22">
        <f t="shared" ca="1" si="34"/>
        <v>0</v>
      </c>
      <c r="M310" s="22">
        <f t="shared" ca="1" si="35"/>
        <v>0</v>
      </c>
      <c r="N310" s="127">
        <f t="shared" ca="1" si="36"/>
        <v>0</v>
      </c>
      <c r="O310" s="126">
        <f t="shared" ca="1" si="37"/>
        <v>0</v>
      </c>
    </row>
    <row r="311" spans="2:15" x14ac:dyDescent="0.2">
      <c r="B311" s="128">
        <f t="shared" ca="1" si="32"/>
        <v>45443</v>
      </c>
      <c r="C311" s="118">
        <f t="shared" ca="1" si="38"/>
        <v>45443</v>
      </c>
      <c r="D311" s="22">
        <f t="shared" ca="1" si="33"/>
        <v>5</v>
      </c>
      <c r="E311" s="118">
        <f ca="1">VLOOKUP(C311,'Vakantie-Feestdagen'!B:B,1,1)</f>
        <v>45409</v>
      </c>
      <c r="F311" s="118">
        <f ca="1">INDEX('Vakantie-Feestdagen'!C:C,MATCH(E311,'Vakantie-Feestdagen'!B:B,0))</f>
        <v>45417</v>
      </c>
      <c r="G311" s="118" t="str">
        <f ca="1">INDEX('Vakantie-Feestdagen'!D:D,MATCH(F311,'Vakantie-Feestdagen'!C:C,0))</f>
        <v>Mei</v>
      </c>
      <c r="H311" s="22">
        <f t="shared" ca="1" si="39"/>
        <v>0</v>
      </c>
      <c r="I311" s="22">
        <f ca="1">IFERROR(MIN(1, VLOOKUP(C311,'Vakantie-Feestdagen'!$U:$U,1,0)   ),0)</f>
        <v>0</v>
      </c>
      <c r="J311" s="22">
        <f ca="1">IFERROR(MIN(1, VLOOKUP(C311,Aanvraagformulier!$B$99:$B$115,1,0)   ),0)</f>
        <v>0</v>
      </c>
      <c r="K311" s="22">
        <f ca="1">IFERROR(MIN(1, VLOOKUP(C311,Aanvraagformulier!$N$99:$N$115,1,0)   ),0)</f>
        <v>0</v>
      </c>
      <c r="L311" s="22">
        <f t="shared" ca="1" si="34"/>
        <v>0</v>
      </c>
      <c r="M311" s="22">
        <f t="shared" ca="1" si="35"/>
        <v>0</v>
      </c>
      <c r="N311" s="127">
        <f t="shared" ca="1" si="36"/>
        <v>0</v>
      </c>
      <c r="O311" s="126">
        <f t="shared" ca="1" si="37"/>
        <v>0</v>
      </c>
    </row>
    <row r="312" spans="2:15" x14ac:dyDescent="0.2">
      <c r="B312" s="128">
        <f t="shared" ca="1" si="32"/>
        <v>45444</v>
      </c>
      <c r="C312" s="118">
        <f t="shared" ca="1" si="38"/>
        <v>45444</v>
      </c>
      <c r="D312" s="22">
        <f t="shared" ca="1" si="33"/>
        <v>6</v>
      </c>
      <c r="E312" s="118">
        <f ca="1">VLOOKUP(C312,'Vakantie-Feestdagen'!B:B,1,1)</f>
        <v>45409</v>
      </c>
      <c r="F312" s="118">
        <f ca="1">INDEX('Vakantie-Feestdagen'!C:C,MATCH(E312,'Vakantie-Feestdagen'!B:B,0))</f>
        <v>45417</v>
      </c>
      <c r="G312" s="118" t="str">
        <f ca="1">INDEX('Vakantie-Feestdagen'!D:D,MATCH(F312,'Vakantie-Feestdagen'!C:C,0))</f>
        <v>Mei</v>
      </c>
      <c r="H312" s="22">
        <f t="shared" ca="1" si="39"/>
        <v>0</v>
      </c>
      <c r="I312" s="22">
        <f ca="1">IFERROR(MIN(1, VLOOKUP(C312,'Vakantie-Feestdagen'!$U:$U,1,0)   ),0)</f>
        <v>0</v>
      </c>
      <c r="J312" s="22">
        <f ca="1">IFERROR(MIN(1, VLOOKUP(C312,Aanvraagformulier!$B$99:$B$115,1,0)   ),0)</f>
        <v>0</v>
      </c>
      <c r="K312" s="22">
        <f ca="1">IFERROR(MIN(1, VLOOKUP(C312,Aanvraagformulier!$N$99:$N$115,1,0)   ),0)</f>
        <v>0</v>
      </c>
      <c r="L312" s="22">
        <f t="shared" ca="1" si="34"/>
        <v>0</v>
      </c>
      <c r="M312" s="22">
        <f t="shared" ca="1" si="35"/>
        <v>0</v>
      </c>
      <c r="N312" s="127">
        <f t="shared" ca="1" si="36"/>
        <v>0</v>
      </c>
      <c r="O312" s="126">
        <f t="shared" ca="1" si="37"/>
        <v>0</v>
      </c>
    </row>
    <row r="313" spans="2:15" x14ac:dyDescent="0.2">
      <c r="B313" s="128">
        <f t="shared" ca="1" si="32"/>
        <v>45445</v>
      </c>
      <c r="C313" s="118">
        <f t="shared" ca="1" si="38"/>
        <v>45445</v>
      </c>
      <c r="D313" s="22">
        <f t="shared" ca="1" si="33"/>
        <v>7</v>
      </c>
      <c r="E313" s="118">
        <f ca="1">VLOOKUP(C313,'Vakantie-Feestdagen'!B:B,1,1)</f>
        <v>45409</v>
      </c>
      <c r="F313" s="118">
        <f ca="1">INDEX('Vakantie-Feestdagen'!C:C,MATCH(E313,'Vakantie-Feestdagen'!B:B,0))</f>
        <v>45417</v>
      </c>
      <c r="G313" s="118" t="str">
        <f ca="1">INDEX('Vakantie-Feestdagen'!D:D,MATCH(F313,'Vakantie-Feestdagen'!C:C,0))</f>
        <v>Mei</v>
      </c>
      <c r="H313" s="22">
        <f t="shared" ca="1" si="39"/>
        <v>0</v>
      </c>
      <c r="I313" s="22">
        <f ca="1">IFERROR(MIN(1, VLOOKUP(C313,'Vakantie-Feestdagen'!$U:$U,1,0)   ),0)</f>
        <v>0</v>
      </c>
      <c r="J313" s="22">
        <f ca="1">IFERROR(MIN(1, VLOOKUP(C313,Aanvraagformulier!$B$99:$B$115,1,0)   ),0)</f>
        <v>0</v>
      </c>
      <c r="K313" s="22">
        <f ca="1">IFERROR(MIN(1, VLOOKUP(C313,Aanvraagformulier!$N$99:$N$115,1,0)   ),0)</f>
        <v>0</v>
      </c>
      <c r="L313" s="22">
        <f t="shared" ca="1" si="34"/>
        <v>0</v>
      </c>
      <c r="M313" s="22">
        <f t="shared" ca="1" si="35"/>
        <v>0</v>
      </c>
      <c r="N313" s="127">
        <f t="shared" ca="1" si="36"/>
        <v>0</v>
      </c>
      <c r="O313" s="126">
        <f t="shared" ca="1" si="37"/>
        <v>0</v>
      </c>
    </row>
    <row r="314" spans="2:15" x14ac:dyDescent="0.2">
      <c r="B314" s="128">
        <f t="shared" ca="1" si="32"/>
        <v>45446</v>
      </c>
      <c r="C314" s="118">
        <f t="shared" ca="1" si="38"/>
        <v>45446</v>
      </c>
      <c r="D314" s="22">
        <f t="shared" ca="1" si="33"/>
        <v>1</v>
      </c>
      <c r="E314" s="118">
        <f ca="1">VLOOKUP(C314,'Vakantie-Feestdagen'!B:B,1,1)</f>
        <v>45409</v>
      </c>
      <c r="F314" s="118">
        <f ca="1">INDEX('Vakantie-Feestdagen'!C:C,MATCH(E314,'Vakantie-Feestdagen'!B:B,0))</f>
        <v>45417</v>
      </c>
      <c r="G314" s="118" t="str">
        <f ca="1">INDEX('Vakantie-Feestdagen'!D:D,MATCH(F314,'Vakantie-Feestdagen'!C:C,0))</f>
        <v>Mei</v>
      </c>
      <c r="H314" s="22">
        <f t="shared" ca="1" si="39"/>
        <v>0</v>
      </c>
      <c r="I314" s="22">
        <f ca="1">IFERROR(MIN(1, VLOOKUP(C314,'Vakantie-Feestdagen'!$U:$U,1,0)   ),0)</f>
        <v>0</v>
      </c>
      <c r="J314" s="22">
        <f ca="1">IFERROR(MIN(1, VLOOKUP(C314,Aanvraagformulier!$B$99:$B$115,1,0)   ),0)</f>
        <v>0</v>
      </c>
      <c r="K314" s="22">
        <f ca="1">IFERROR(MIN(1, VLOOKUP(C314,Aanvraagformulier!$N$99:$N$115,1,0)   ),0)</f>
        <v>0</v>
      </c>
      <c r="L314" s="22">
        <f t="shared" ca="1" si="34"/>
        <v>0</v>
      </c>
      <c r="M314" s="22">
        <f t="shared" ca="1" si="35"/>
        <v>0</v>
      </c>
      <c r="N314" s="127">
        <f t="shared" ca="1" si="36"/>
        <v>0</v>
      </c>
      <c r="O314" s="126">
        <f t="shared" ca="1" si="37"/>
        <v>0</v>
      </c>
    </row>
    <row r="315" spans="2:15" x14ac:dyDescent="0.2">
      <c r="B315" s="128">
        <f t="shared" ca="1" si="32"/>
        <v>45447</v>
      </c>
      <c r="C315" s="118">
        <f t="shared" ca="1" si="38"/>
        <v>45447</v>
      </c>
      <c r="D315" s="22">
        <f t="shared" ca="1" si="33"/>
        <v>2</v>
      </c>
      <c r="E315" s="118">
        <f ca="1">VLOOKUP(C315,'Vakantie-Feestdagen'!B:B,1,1)</f>
        <v>45409</v>
      </c>
      <c r="F315" s="118">
        <f ca="1">INDEX('Vakantie-Feestdagen'!C:C,MATCH(E315,'Vakantie-Feestdagen'!B:B,0))</f>
        <v>45417</v>
      </c>
      <c r="G315" s="118" t="str">
        <f ca="1">INDEX('Vakantie-Feestdagen'!D:D,MATCH(F315,'Vakantie-Feestdagen'!C:C,0))</f>
        <v>Mei</v>
      </c>
      <c r="H315" s="22">
        <f t="shared" ca="1" si="39"/>
        <v>0</v>
      </c>
      <c r="I315" s="22">
        <f ca="1">IFERROR(MIN(1, VLOOKUP(C315,'Vakantie-Feestdagen'!$U:$U,1,0)   ),0)</f>
        <v>0</v>
      </c>
      <c r="J315" s="22">
        <f ca="1">IFERROR(MIN(1, VLOOKUP(C315,Aanvraagformulier!$B$99:$B$115,1,0)   ),0)</f>
        <v>0</v>
      </c>
      <c r="K315" s="22">
        <f ca="1">IFERROR(MIN(1, VLOOKUP(C315,Aanvraagformulier!$N$99:$N$115,1,0)   ),0)</f>
        <v>0</v>
      </c>
      <c r="L315" s="22">
        <f t="shared" ca="1" si="34"/>
        <v>0</v>
      </c>
      <c r="M315" s="22">
        <f t="shared" ca="1" si="35"/>
        <v>0</v>
      </c>
      <c r="N315" s="127">
        <f t="shared" ca="1" si="36"/>
        <v>0</v>
      </c>
      <c r="O315" s="126">
        <f t="shared" ca="1" si="37"/>
        <v>0</v>
      </c>
    </row>
    <row r="316" spans="2:15" x14ac:dyDescent="0.2">
      <c r="B316" s="128">
        <f t="shared" ca="1" si="32"/>
        <v>45448</v>
      </c>
      <c r="C316" s="118">
        <f t="shared" ca="1" si="38"/>
        <v>45448</v>
      </c>
      <c r="D316" s="22">
        <f t="shared" ca="1" si="33"/>
        <v>3</v>
      </c>
      <c r="E316" s="118">
        <f ca="1">VLOOKUP(C316,'Vakantie-Feestdagen'!B:B,1,1)</f>
        <v>45409</v>
      </c>
      <c r="F316" s="118">
        <f ca="1">INDEX('Vakantie-Feestdagen'!C:C,MATCH(E316,'Vakantie-Feestdagen'!B:B,0))</f>
        <v>45417</v>
      </c>
      <c r="G316" s="118" t="str">
        <f ca="1">INDEX('Vakantie-Feestdagen'!D:D,MATCH(F316,'Vakantie-Feestdagen'!C:C,0))</f>
        <v>Mei</v>
      </c>
      <c r="H316" s="22">
        <f t="shared" ca="1" si="39"/>
        <v>0</v>
      </c>
      <c r="I316" s="22">
        <f ca="1">IFERROR(MIN(1, VLOOKUP(C316,'Vakantie-Feestdagen'!$U:$U,1,0)   ),0)</f>
        <v>0</v>
      </c>
      <c r="J316" s="22">
        <f ca="1">IFERROR(MIN(1, VLOOKUP(C316,Aanvraagformulier!$B$99:$B$115,1,0)   ),0)</f>
        <v>0</v>
      </c>
      <c r="K316" s="22">
        <f ca="1">IFERROR(MIN(1, VLOOKUP(C316,Aanvraagformulier!$N$99:$N$115,1,0)   ),0)</f>
        <v>0</v>
      </c>
      <c r="L316" s="22">
        <f t="shared" ca="1" si="34"/>
        <v>0</v>
      </c>
      <c r="M316" s="22">
        <f t="shared" ca="1" si="35"/>
        <v>0</v>
      </c>
      <c r="N316" s="127">
        <f t="shared" ca="1" si="36"/>
        <v>0</v>
      </c>
      <c r="O316" s="126">
        <f t="shared" ca="1" si="37"/>
        <v>0</v>
      </c>
    </row>
    <row r="317" spans="2:15" x14ac:dyDescent="0.2">
      <c r="B317" s="128">
        <f t="shared" ca="1" si="32"/>
        <v>45449</v>
      </c>
      <c r="C317" s="118">
        <f t="shared" ca="1" si="38"/>
        <v>45449</v>
      </c>
      <c r="D317" s="22">
        <f t="shared" ca="1" si="33"/>
        <v>4</v>
      </c>
      <c r="E317" s="118">
        <f ca="1">VLOOKUP(C317,'Vakantie-Feestdagen'!B:B,1,1)</f>
        <v>45409</v>
      </c>
      <c r="F317" s="118">
        <f ca="1">INDEX('Vakantie-Feestdagen'!C:C,MATCH(E317,'Vakantie-Feestdagen'!B:B,0))</f>
        <v>45417</v>
      </c>
      <c r="G317" s="118" t="str">
        <f ca="1">INDEX('Vakantie-Feestdagen'!D:D,MATCH(F317,'Vakantie-Feestdagen'!C:C,0))</f>
        <v>Mei</v>
      </c>
      <c r="H317" s="22">
        <f t="shared" ca="1" si="39"/>
        <v>0</v>
      </c>
      <c r="I317" s="22">
        <f ca="1">IFERROR(MIN(1, VLOOKUP(C317,'Vakantie-Feestdagen'!$U:$U,1,0)   ),0)</f>
        <v>0</v>
      </c>
      <c r="J317" s="22">
        <f ca="1">IFERROR(MIN(1, VLOOKUP(C317,Aanvraagformulier!$B$99:$B$115,1,0)   ),0)</f>
        <v>0</v>
      </c>
      <c r="K317" s="22">
        <f ca="1">IFERROR(MIN(1, VLOOKUP(C317,Aanvraagformulier!$N$99:$N$115,1,0)   ),0)</f>
        <v>0</v>
      </c>
      <c r="L317" s="22">
        <f t="shared" ca="1" si="34"/>
        <v>0</v>
      </c>
      <c r="M317" s="22">
        <f t="shared" ca="1" si="35"/>
        <v>0</v>
      </c>
      <c r="N317" s="127">
        <f t="shared" ca="1" si="36"/>
        <v>0</v>
      </c>
      <c r="O317" s="126">
        <f t="shared" ca="1" si="37"/>
        <v>0</v>
      </c>
    </row>
    <row r="318" spans="2:15" x14ac:dyDescent="0.2">
      <c r="B318" s="128">
        <f t="shared" ca="1" si="32"/>
        <v>45450</v>
      </c>
      <c r="C318" s="118">
        <f t="shared" ca="1" si="38"/>
        <v>45450</v>
      </c>
      <c r="D318" s="22">
        <f t="shared" ca="1" si="33"/>
        <v>5</v>
      </c>
      <c r="E318" s="118">
        <f ca="1">VLOOKUP(C318,'Vakantie-Feestdagen'!B:B,1,1)</f>
        <v>45409</v>
      </c>
      <c r="F318" s="118">
        <f ca="1">INDEX('Vakantie-Feestdagen'!C:C,MATCH(E318,'Vakantie-Feestdagen'!B:B,0))</f>
        <v>45417</v>
      </c>
      <c r="G318" s="118" t="str">
        <f ca="1">INDEX('Vakantie-Feestdagen'!D:D,MATCH(F318,'Vakantie-Feestdagen'!C:C,0))</f>
        <v>Mei</v>
      </c>
      <c r="H318" s="22">
        <f t="shared" ca="1" si="39"/>
        <v>0</v>
      </c>
      <c r="I318" s="22">
        <f ca="1">IFERROR(MIN(1, VLOOKUP(C318,'Vakantie-Feestdagen'!$U:$U,1,0)   ),0)</f>
        <v>0</v>
      </c>
      <c r="J318" s="22">
        <f ca="1">IFERROR(MIN(1, VLOOKUP(C318,Aanvraagformulier!$B$99:$B$115,1,0)   ),0)</f>
        <v>0</v>
      </c>
      <c r="K318" s="22">
        <f ca="1">IFERROR(MIN(1, VLOOKUP(C318,Aanvraagformulier!$N$99:$N$115,1,0)   ),0)</f>
        <v>0</v>
      </c>
      <c r="L318" s="22">
        <f t="shared" ca="1" si="34"/>
        <v>0</v>
      </c>
      <c r="M318" s="22">
        <f t="shared" ca="1" si="35"/>
        <v>0</v>
      </c>
      <c r="N318" s="127">
        <f t="shared" ca="1" si="36"/>
        <v>0</v>
      </c>
      <c r="O318" s="126">
        <f t="shared" ca="1" si="37"/>
        <v>0</v>
      </c>
    </row>
    <row r="319" spans="2:15" x14ac:dyDescent="0.2">
      <c r="B319" s="128">
        <f t="shared" ca="1" si="32"/>
        <v>45451</v>
      </c>
      <c r="C319" s="118">
        <f t="shared" ca="1" si="38"/>
        <v>45451</v>
      </c>
      <c r="D319" s="22">
        <f t="shared" ca="1" si="33"/>
        <v>6</v>
      </c>
      <c r="E319" s="118">
        <f ca="1">VLOOKUP(C319,'Vakantie-Feestdagen'!B:B,1,1)</f>
        <v>45409</v>
      </c>
      <c r="F319" s="118">
        <f ca="1">INDEX('Vakantie-Feestdagen'!C:C,MATCH(E319,'Vakantie-Feestdagen'!B:B,0))</f>
        <v>45417</v>
      </c>
      <c r="G319" s="118" t="str">
        <f ca="1">INDEX('Vakantie-Feestdagen'!D:D,MATCH(F319,'Vakantie-Feestdagen'!C:C,0))</f>
        <v>Mei</v>
      </c>
      <c r="H319" s="22">
        <f t="shared" ca="1" si="39"/>
        <v>0</v>
      </c>
      <c r="I319" s="22">
        <f ca="1">IFERROR(MIN(1, VLOOKUP(C319,'Vakantie-Feestdagen'!$U:$U,1,0)   ),0)</f>
        <v>0</v>
      </c>
      <c r="J319" s="22">
        <f ca="1">IFERROR(MIN(1, VLOOKUP(C319,Aanvraagformulier!$B$99:$B$115,1,0)   ),0)</f>
        <v>0</v>
      </c>
      <c r="K319" s="22">
        <f ca="1">IFERROR(MIN(1, VLOOKUP(C319,Aanvraagformulier!$N$99:$N$115,1,0)   ),0)</f>
        <v>0</v>
      </c>
      <c r="L319" s="22">
        <f t="shared" ca="1" si="34"/>
        <v>0</v>
      </c>
      <c r="M319" s="22">
        <f t="shared" ca="1" si="35"/>
        <v>0</v>
      </c>
      <c r="N319" s="127">
        <f t="shared" ca="1" si="36"/>
        <v>0</v>
      </c>
      <c r="O319" s="126">
        <f t="shared" ca="1" si="37"/>
        <v>0</v>
      </c>
    </row>
    <row r="320" spans="2:15" x14ac:dyDescent="0.2">
      <c r="B320" s="128">
        <f t="shared" ca="1" si="32"/>
        <v>45452</v>
      </c>
      <c r="C320" s="118">
        <f t="shared" ca="1" si="38"/>
        <v>45452</v>
      </c>
      <c r="D320" s="22">
        <f t="shared" ca="1" si="33"/>
        <v>7</v>
      </c>
      <c r="E320" s="118">
        <f ca="1">VLOOKUP(C320,'Vakantie-Feestdagen'!B:B,1,1)</f>
        <v>45409</v>
      </c>
      <c r="F320" s="118">
        <f ca="1">INDEX('Vakantie-Feestdagen'!C:C,MATCH(E320,'Vakantie-Feestdagen'!B:B,0))</f>
        <v>45417</v>
      </c>
      <c r="G320" s="118" t="str">
        <f ca="1">INDEX('Vakantie-Feestdagen'!D:D,MATCH(F320,'Vakantie-Feestdagen'!C:C,0))</f>
        <v>Mei</v>
      </c>
      <c r="H320" s="22">
        <f t="shared" ca="1" si="39"/>
        <v>0</v>
      </c>
      <c r="I320" s="22">
        <f ca="1">IFERROR(MIN(1, VLOOKUP(C320,'Vakantie-Feestdagen'!$U:$U,1,0)   ),0)</f>
        <v>0</v>
      </c>
      <c r="J320" s="22">
        <f ca="1">IFERROR(MIN(1, VLOOKUP(C320,Aanvraagformulier!$B$99:$B$115,1,0)   ),0)</f>
        <v>0</v>
      </c>
      <c r="K320" s="22">
        <f ca="1">IFERROR(MIN(1, VLOOKUP(C320,Aanvraagformulier!$N$99:$N$115,1,0)   ),0)</f>
        <v>0</v>
      </c>
      <c r="L320" s="22">
        <f t="shared" ca="1" si="34"/>
        <v>0</v>
      </c>
      <c r="M320" s="22">
        <f t="shared" ca="1" si="35"/>
        <v>0</v>
      </c>
      <c r="N320" s="127">
        <f t="shared" ca="1" si="36"/>
        <v>0</v>
      </c>
      <c r="O320" s="126">
        <f t="shared" ca="1" si="37"/>
        <v>0</v>
      </c>
    </row>
    <row r="321" spans="2:15" x14ac:dyDescent="0.2">
      <c r="B321" s="128">
        <f t="shared" ca="1" si="32"/>
        <v>45453</v>
      </c>
      <c r="C321" s="118">
        <f t="shared" ca="1" si="38"/>
        <v>45453</v>
      </c>
      <c r="D321" s="22">
        <f t="shared" ca="1" si="33"/>
        <v>1</v>
      </c>
      <c r="E321" s="118">
        <f ca="1">VLOOKUP(C321,'Vakantie-Feestdagen'!B:B,1,1)</f>
        <v>45409</v>
      </c>
      <c r="F321" s="118">
        <f ca="1">INDEX('Vakantie-Feestdagen'!C:C,MATCH(E321,'Vakantie-Feestdagen'!B:B,0))</f>
        <v>45417</v>
      </c>
      <c r="G321" s="118" t="str">
        <f ca="1">INDEX('Vakantie-Feestdagen'!D:D,MATCH(F321,'Vakantie-Feestdagen'!C:C,0))</f>
        <v>Mei</v>
      </c>
      <c r="H321" s="22">
        <f t="shared" ca="1" si="39"/>
        <v>0</v>
      </c>
      <c r="I321" s="22">
        <f ca="1">IFERROR(MIN(1, VLOOKUP(C321,'Vakantie-Feestdagen'!$U:$U,1,0)   ),0)</f>
        <v>0</v>
      </c>
      <c r="J321" s="22">
        <f ca="1">IFERROR(MIN(1, VLOOKUP(C321,Aanvraagformulier!$B$99:$B$115,1,0)   ),0)</f>
        <v>0</v>
      </c>
      <c r="K321" s="22">
        <f ca="1">IFERROR(MIN(1, VLOOKUP(C321,Aanvraagformulier!$N$99:$N$115,1,0)   ),0)</f>
        <v>0</v>
      </c>
      <c r="L321" s="22">
        <f t="shared" ca="1" si="34"/>
        <v>0</v>
      </c>
      <c r="M321" s="22">
        <f t="shared" ca="1" si="35"/>
        <v>0</v>
      </c>
      <c r="N321" s="127">
        <f t="shared" ca="1" si="36"/>
        <v>0</v>
      </c>
      <c r="O321" s="126">
        <f t="shared" ca="1" si="37"/>
        <v>0</v>
      </c>
    </row>
    <row r="322" spans="2:15" x14ac:dyDescent="0.2">
      <c r="B322" s="128">
        <f t="shared" ca="1" si="32"/>
        <v>45454</v>
      </c>
      <c r="C322" s="118">
        <f t="shared" ca="1" si="38"/>
        <v>45454</v>
      </c>
      <c r="D322" s="22">
        <f t="shared" ca="1" si="33"/>
        <v>2</v>
      </c>
      <c r="E322" s="118">
        <f ca="1">VLOOKUP(C322,'Vakantie-Feestdagen'!B:B,1,1)</f>
        <v>45409</v>
      </c>
      <c r="F322" s="118">
        <f ca="1">INDEX('Vakantie-Feestdagen'!C:C,MATCH(E322,'Vakantie-Feestdagen'!B:B,0))</f>
        <v>45417</v>
      </c>
      <c r="G322" s="118" t="str">
        <f ca="1">INDEX('Vakantie-Feestdagen'!D:D,MATCH(F322,'Vakantie-Feestdagen'!C:C,0))</f>
        <v>Mei</v>
      </c>
      <c r="H322" s="22">
        <f t="shared" ca="1" si="39"/>
        <v>0</v>
      </c>
      <c r="I322" s="22">
        <f ca="1">IFERROR(MIN(1, VLOOKUP(C322,'Vakantie-Feestdagen'!$U:$U,1,0)   ),0)</f>
        <v>0</v>
      </c>
      <c r="J322" s="22">
        <f ca="1">IFERROR(MIN(1, VLOOKUP(C322,Aanvraagformulier!$B$99:$B$115,1,0)   ),0)</f>
        <v>0</v>
      </c>
      <c r="K322" s="22">
        <f ca="1">IFERROR(MIN(1, VLOOKUP(C322,Aanvraagformulier!$N$99:$N$115,1,0)   ),0)</f>
        <v>0</v>
      </c>
      <c r="L322" s="22">
        <f t="shared" ca="1" si="34"/>
        <v>0</v>
      </c>
      <c r="M322" s="22">
        <f t="shared" ca="1" si="35"/>
        <v>0</v>
      </c>
      <c r="N322" s="127">
        <f t="shared" ca="1" si="36"/>
        <v>0</v>
      </c>
      <c r="O322" s="126">
        <f t="shared" ca="1" si="37"/>
        <v>0</v>
      </c>
    </row>
    <row r="323" spans="2:15" x14ac:dyDescent="0.2">
      <c r="B323" s="128">
        <f t="shared" ca="1" si="32"/>
        <v>45455</v>
      </c>
      <c r="C323" s="118">
        <f t="shared" ca="1" si="38"/>
        <v>45455</v>
      </c>
      <c r="D323" s="22">
        <f t="shared" ca="1" si="33"/>
        <v>3</v>
      </c>
      <c r="E323" s="118">
        <f ca="1">VLOOKUP(C323,'Vakantie-Feestdagen'!B:B,1,1)</f>
        <v>45409</v>
      </c>
      <c r="F323" s="118">
        <f ca="1">INDEX('Vakantie-Feestdagen'!C:C,MATCH(E323,'Vakantie-Feestdagen'!B:B,0))</f>
        <v>45417</v>
      </c>
      <c r="G323" s="118" t="str">
        <f ca="1">INDEX('Vakantie-Feestdagen'!D:D,MATCH(F323,'Vakantie-Feestdagen'!C:C,0))</f>
        <v>Mei</v>
      </c>
      <c r="H323" s="22">
        <f t="shared" ca="1" si="39"/>
        <v>0</v>
      </c>
      <c r="I323" s="22">
        <f ca="1">IFERROR(MIN(1, VLOOKUP(C323,'Vakantie-Feestdagen'!$U:$U,1,0)   ),0)</f>
        <v>0</v>
      </c>
      <c r="J323" s="22">
        <f ca="1">IFERROR(MIN(1, VLOOKUP(C323,Aanvraagformulier!$B$99:$B$115,1,0)   ),0)</f>
        <v>0</v>
      </c>
      <c r="K323" s="22">
        <f ca="1">IFERROR(MIN(1, VLOOKUP(C323,Aanvraagformulier!$N$99:$N$115,1,0)   ),0)</f>
        <v>0</v>
      </c>
      <c r="L323" s="22">
        <f t="shared" ca="1" si="34"/>
        <v>0</v>
      </c>
      <c r="M323" s="22">
        <f t="shared" ca="1" si="35"/>
        <v>0</v>
      </c>
      <c r="N323" s="127">
        <f t="shared" ca="1" si="36"/>
        <v>0</v>
      </c>
      <c r="O323" s="126">
        <f t="shared" ca="1" si="37"/>
        <v>0</v>
      </c>
    </row>
    <row r="324" spans="2:15" x14ac:dyDescent="0.2">
      <c r="B324" s="128">
        <f t="shared" ca="1" si="32"/>
        <v>45456</v>
      </c>
      <c r="C324" s="118">
        <f t="shared" ca="1" si="38"/>
        <v>45456</v>
      </c>
      <c r="D324" s="22">
        <f t="shared" ca="1" si="33"/>
        <v>4</v>
      </c>
      <c r="E324" s="118">
        <f ca="1">VLOOKUP(C324,'Vakantie-Feestdagen'!B:B,1,1)</f>
        <v>45409</v>
      </c>
      <c r="F324" s="118">
        <f ca="1">INDEX('Vakantie-Feestdagen'!C:C,MATCH(E324,'Vakantie-Feestdagen'!B:B,0))</f>
        <v>45417</v>
      </c>
      <c r="G324" s="118" t="str">
        <f ca="1">INDEX('Vakantie-Feestdagen'!D:D,MATCH(F324,'Vakantie-Feestdagen'!C:C,0))</f>
        <v>Mei</v>
      </c>
      <c r="H324" s="22">
        <f t="shared" ca="1" si="39"/>
        <v>0</v>
      </c>
      <c r="I324" s="22">
        <f ca="1">IFERROR(MIN(1, VLOOKUP(C324,'Vakantie-Feestdagen'!$U:$U,1,0)   ),0)</f>
        <v>0</v>
      </c>
      <c r="J324" s="22">
        <f ca="1">IFERROR(MIN(1, VLOOKUP(C324,Aanvraagformulier!$B$99:$B$115,1,0)   ),0)</f>
        <v>0</v>
      </c>
      <c r="K324" s="22">
        <f ca="1">IFERROR(MIN(1, VLOOKUP(C324,Aanvraagformulier!$N$99:$N$115,1,0)   ),0)</f>
        <v>0</v>
      </c>
      <c r="L324" s="22">
        <f t="shared" ca="1" si="34"/>
        <v>0</v>
      </c>
      <c r="M324" s="22">
        <f t="shared" ca="1" si="35"/>
        <v>0</v>
      </c>
      <c r="N324" s="127">
        <f t="shared" ca="1" si="36"/>
        <v>0</v>
      </c>
      <c r="O324" s="126">
        <f t="shared" ca="1" si="37"/>
        <v>0</v>
      </c>
    </row>
    <row r="325" spans="2:15" x14ac:dyDescent="0.2">
      <c r="B325" s="128">
        <f t="shared" ca="1" si="32"/>
        <v>45457</v>
      </c>
      <c r="C325" s="118">
        <f t="shared" ca="1" si="38"/>
        <v>45457</v>
      </c>
      <c r="D325" s="22">
        <f t="shared" ca="1" si="33"/>
        <v>5</v>
      </c>
      <c r="E325" s="118">
        <f ca="1">VLOOKUP(C325,'Vakantie-Feestdagen'!B:B,1,1)</f>
        <v>45409</v>
      </c>
      <c r="F325" s="118">
        <f ca="1">INDEX('Vakantie-Feestdagen'!C:C,MATCH(E325,'Vakantie-Feestdagen'!B:B,0))</f>
        <v>45417</v>
      </c>
      <c r="G325" s="118" t="str">
        <f ca="1">INDEX('Vakantie-Feestdagen'!D:D,MATCH(F325,'Vakantie-Feestdagen'!C:C,0))</f>
        <v>Mei</v>
      </c>
      <c r="H325" s="22">
        <f t="shared" ca="1" si="39"/>
        <v>0</v>
      </c>
      <c r="I325" s="22">
        <f ca="1">IFERROR(MIN(1, VLOOKUP(C325,'Vakantie-Feestdagen'!$U:$U,1,0)   ),0)</f>
        <v>0</v>
      </c>
      <c r="J325" s="22">
        <f ca="1">IFERROR(MIN(1, VLOOKUP(C325,Aanvraagformulier!$B$99:$B$115,1,0)   ),0)</f>
        <v>0</v>
      </c>
      <c r="K325" s="22">
        <f ca="1">IFERROR(MIN(1, VLOOKUP(C325,Aanvraagformulier!$N$99:$N$115,1,0)   ),0)</f>
        <v>0</v>
      </c>
      <c r="L325" s="22">
        <f t="shared" ca="1" si="34"/>
        <v>0</v>
      </c>
      <c r="M325" s="22">
        <f t="shared" ca="1" si="35"/>
        <v>0</v>
      </c>
      <c r="N325" s="127">
        <f t="shared" ca="1" si="36"/>
        <v>0</v>
      </c>
      <c r="O325" s="126">
        <f t="shared" ca="1" si="37"/>
        <v>0</v>
      </c>
    </row>
    <row r="326" spans="2:15" x14ac:dyDescent="0.2">
      <c r="B326" s="128">
        <f t="shared" ca="1" si="32"/>
        <v>45458</v>
      </c>
      <c r="C326" s="118">
        <f t="shared" ca="1" si="38"/>
        <v>45458</v>
      </c>
      <c r="D326" s="22">
        <f t="shared" ca="1" si="33"/>
        <v>6</v>
      </c>
      <c r="E326" s="118">
        <f ca="1">VLOOKUP(C326,'Vakantie-Feestdagen'!B:B,1,1)</f>
        <v>45409</v>
      </c>
      <c r="F326" s="118">
        <f ca="1">INDEX('Vakantie-Feestdagen'!C:C,MATCH(E326,'Vakantie-Feestdagen'!B:B,0))</f>
        <v>45417</v>
      </c>
      <c r="G326" s="118" t="str">
        <f ca="1">INDEX('Vakantie-Feestdagen'!D:D,MATCH(F326,'Vakantie-Feestdagen'!C:C,0))</f>
        <v>Mei</v>
      </c>
      <c r="H326" s="22">
        <f t="shared" ca="1" si="39"/>
        <v>0</v>
      </c>
      <c r="I326" s="22">
        <f ca="1">IFERROR(MIN(1, VLOOKUP(C326,'Vakantie-Feestdagen'!$U:$U,1,0)   ),0)</f>
        <v>0</v>
      </c>
      <c r="J326" s="22">
        <f ca="1">IFERROR(MIN(1, VLOOKUP(C326,Aanvraagformulier!$B$99:$B$115,1,0)   ),0)</f>
        <v>0</v>
      </c>
      <c r="K326" s="22">
        <f ca="1">IFERROR(MIN(1, VLOOKUP(C326,Aanvraagformulier!$N$99:$N$115,1,0)   ),0)</f>
        <v>0</v>
      </c>
      <c r="L326" s="22">
        <f t="shared" ca="1" si="34"/>
        <v>0</v>
      </c>
      <c r="M326" s="22">
        <f t="shared" ca="1" si="35"/>
        <v>0</v>
      </c>
      <c r="N326" s="127">
        <f t="shared" ca="1" si="36"/>
        <v>0</v>
      </c>
      <c r="O326" s="126">
        <f t="shared" ca="1" si="37"/>
        <v>0</v>
      </c>
    </row>
    <row r="327" spans="2:15" x14ac:dyDescent="0.2">
      <c r="B327" s="128">
        <f t="shared" ref="B327:B373" ca="1" si="40">C327</f>
        <v>45459</v>
      </c>
      <c r="C327" s="118">
        <f t="shared" ca="1" si="38"/>
        <v>45459</v>
      </c>
      <c r="D327" s="22">
        <f t="shared" ref="D327:D373" ca="1" si="41">WEEKDAY(C327,11)</f>
        <v>7</v>
      </c>
      <c r="E327" s="118">
        <f ca="1">VLOOKUP(C327,'Vakantie-Feestdagen'!B:B,1,1)</f>
        <v>45409</v>
      </c>
      <c r="F327" s="118">
        <f ca="1">INDEX('Vakantie-Feestdagen'!C:C,MATCH(E327,'Vakantie-Feestdagen'!B:B,0))</f>
        <v>45417</v>
      </c>
      <c r="G327" s="118" t="str">
        <f ca="1">INDEX('Vakantie-Feestdagen'!D:D,MATCH(F327,'Vakantie-Feestdagen'!C:C,0))</f>
        <v>Mei</v>
      </c>
      <c r="H327" s="22">
        <f t="shared" ca="1" si="39"/>
        <v>0</v>
      </c>
      <c r="I327" s="22">
        <f ca="1">IFERROR(MIN(1, VLOOKUP(C327,'Vakantie-Feestdagen'!$U:$U,1,0)   ),0)</f>
        <v>0</v>
      </c>
      <c r="J327" s="22">
        <f ca="1">IFERROR(MIN(1, VLOOKUP(C327,Aanvraagformulier!$B$99:$B$115,1,0)   ),0)</f>
        <v>0</v>
      </c>
      <c r="K327" s="22">
        <f ca="1">IFERROR(MIN(1, VLOOKUP(C327,Aanvraagformulier!$N$99:$N$115,1,0)   ),0)</f>
        <v>0</v>
      </c>
      <c r="L327" s="22">
        <f t="shared" ref="L327:L373" ca="1" si="42">IF(AND($C327&gt;=AP$8,$C327&lt;=AQ$8),1,0)</f>
        <v>0</v>
      </c>
      <c r="M327" s="22">
        <f t="shared" ref="M327:M373" ca="1" si="43">IF(AND($C327&gt;=AP$9,$C327&lt;=AQ$9),1,0)</f>
        <v>0</v>
      </c>
      <c r="N327" s="127">
        <f t="shared" ref="N327:N373" ca="1" si="44">IF(K327=1,1,(H327=0)*(I327=0)*(J327=0))*L327*INDEX($AI$8:$AO$8,1,D327)</f>
        <v>0</v>
      </c>
      <c r="O327" s="126">
        <f t="shared" ref="O327:O373" ca="1" si="45">M327*INDEX($AI$9:$AO$9,1,D327)</f>
        <v>0</v>
      </c>
    </row>
    <row r="328" spans="2:15" x14ac:dyDescent="0.2">
      <c r="B328" s="128">
        <f t="shared" ca="1" si="40"/>
        <v>45460</v>
      </c>
      <c r="C328" s="118">
        <f t="shared" ref="C328:C372" ca="1" si="46">C327+1</f>
        <v>45460</v>
      </c>
      <c r="D328" s="22">
        <f t="shared" ca="1" si="41"/>
        <v>1</v>
      </c>
      <c r="E328" s="118">
        <f ca="1">VLOOKUP(C328,'Vakantie-Feestdagen'!B:B,1,1)</f>
        <v>45409</v>
      </c>
      <c r="F328" s="118">
        <f ca="1">INDEX('Vakantie-Feestdagen'!C:C,MATCH(E328,'Vakantie-Feestdagen'!B:B,0))</f>
        <v>45417</v>
      </c>
      <c r="G328" s="118" t="str">
        <f ca="1">INDEX('Vakantie-Feestdagen'!D:D,MATCH(F328,'Vakantie-Feestdagen'!C:C,0))</f>
        <v>Mei</v>
      </c>
      <c r="H328" s="22">
        <f t="shared" ref="H328:H373" ca="1" si="47">IF(AND(C328&gt;=E328,C328&lt;=F328),1,0)</f>
        <v>0</v>
      </c>
      <c r="I328" s="22">
        <f ca="1">IFERROR(MIN(1, VLOOKUP(C328,'Vakantie-Feestdagen'!$U:$U,1,0)   ),0)</f>
        <v>0</v>
      </c>
      <c r="J328" s="22">
        <f ca="1">IFERROR(MIN(1, VLOOKUP(C328,Aanvraagformulier!$B$99:$B$115,1,0)   ),0)</f>
        <v>0</v>
      </c>
      <c r="K328" s="22">
        <f ca="1">IFERROR(MIN(1, VLOOKUP(C328,Aanvraagformulier!$N$99:$N$115,1,0)   ),0)</f>
        <v>0</v>
      </c>
      <c r="L328" s="22">
        <f t="shared" ca="1" si="42"/>
        <v>0</v>
      </c>
      <c r="M328" s="22">
        <f t="shared" ca="1" si="43"/>
        <v>0</v>
      </c>
      <c r="N328" s="127">
        <f t="shared" ca="1" si="44"/>
        <v>0</v>
      </c>
      <c r="O328" s="126">
        <f t="shared" ca="1" si="45"/>
        <v>0</v>
      </c>
    </row>
    <row r="329" spans="2:15" x14ac:dyDescent="0.2">
      <c r="B329" s="128">
        <f t="shared" ca="1" si="40"/>
        <v>45461</v>
      </c>
      <c r="C329" s="118">
        <f t="shared" ca="1" si="46"/>
        <v>45461</v>
      </c>
      <c r="D329" s="22">
        <f t="shared" ca="1" si="41"/>
        <v>2</v>
      </c>
      <c r="E329" s="118">
        <f ca="1">VLOOKUP(C329,'Vakantie-Feestdagen'!B:B,1,1)</f>
        <v>45409</v>
      </c>
      <c r="F329" s="118">
        <f ca="1">INDEX('Vakantie-Feestdagen'!C:C,MATCH(E329,'Vakantie-Feestdagen'!B:B,0))</f>
        <v>45417</v>
      </c>
      <c r="G329" s="118" t="str">
        <f ca="1">INDEX('Vakantie-Feestdagen'!D:D,MATCH(F329,'Vakantie-Feestdagen'!C:C,0))</f>
        <v>Mei</v>
      </c>
      <c r="H329" s="22">
        <f t="shared" ca="1" si="47"/>
        <v>0</v>
      </c>
      <c r="I329" s="22">
        <f ca="1">IFERROR(MIN(1, VLOOKUP(C329,'Vakantie-Feestdagen'!$U:$U,1,0)   ),0)</f>
        <v>0</v>
      </c>
      <c r="J329" s="22">
        <f ca="1">IFERROR(MIN(1, VLOOKUP(C329,Aanvraagformulier!$B$99:$B$115,1,0)   ),0)</f>
        <v>0</v>
      </c>
      <c r="K329" s="22">
        <f ca="1">IFERROR(MIN(1, VLOOKUP(C329,Aanvraagformulier!$N$99:$N$115,1,0)   ),0)</f>
        <v>0</v>
      </c>
      <c r="L329" s="22">
        <f t="shared" ca="1" si="42"/>
        <v>0</v>
      </c>
      <c r="M329" s="22">
        <f t="shared" ca="1" si="43"/>
        <v>0</v>
      </c>
      <c r="N329" s="127">
        <f t="shared" ca="1" si="44"/>
        <v>0</v>
      </c>
      <c r="O329" s="126">
        <f t="shared" ca="1" si="45"/>
        <v>0</v>
      </c>
    </row>
    <row r="330" spans="2:15" x14ac:dyDescent="0.2">
      <c r="B330" s="128">
        <f t="shared" ca="1" si="40"/>
        <v>45462</v>
      </c>
      <c r="C330" s="118">
        <f t="shared" ca="1" si="46"/>
        <v>45462</v>
      </c>
      <c r="D330" s="22">
        <f t="shared" ca="1" si="41"/>
        <v>3</v>
      </c>
      <c r="E330" s="118">
        <f ca="1">VLOOKUP(C330,'Vakantie-Feestdagen'!B:B,1,1)</f>
        <v>45409</v>
      </c>
      <c r="F330" s="118">
        <f ca="1">INDEX('Vakantie-Feestdagen'!C:C,MATCH(E330,'Vakantie-Feestdagen'!B:B,0))</f>
        <v>45417</v>
      </c>
      <c r="G330" s="118" t="str">
        <f ca="1">INDEX('Vakantie-Feestdagen'!D:D,MATCH(F330,'Vakantie-Feestdagen'!C:C,0))</f>
        <v>Mei</v>
      </c>
      <c r="H330" s="22">
        <f t="shared" ca="1" si="47"/>
        <v>0</v>
      </c>
      <c r="I330" s="22">
        <f ca="1">IFERROR(MIN(1, VLOOKUP(C330,'Vakantie-Feestdagen'!$U:$U,1,0)   ),0)</f>
        <v>0</v>
      </c>
      <c r="J330" s="22">
        <f ca="1">IFERROR(MIN(1, VLOOKUP(C330,Aanvraagformulier!$B$99:$B$115,1,0)   ),0)</f>
        <v>0</v>
      </c>
      <c r="K330" s="22">
        <f ca="1">IFERROR(MIN(1, VLOOKUP(C330,Aanvraagformulier!$N$99:$N$115,1,0)   ),0)</f>
        <v>0</v>
      </c>
      <c r="L330" s="22">
        <f t="shared" ca="1" si="42"/>
        <v>0</v>
      </c>
      <c r="M330" s="22">
        <f t="shared" ca="1" si="43"/>
        <v>0</v>
      </c>
      <c r="N330" s="127">
        <f t="shared" ca="1" si="44"/>
        <v>0</v>
      </c>
      <c r="O330" s="126">
        <f t="shared" ca="1" si="45"/>
        <v>0</v>
      </c>
    </row>
    <row r="331" spans="2:15" x14ac:dyDescent="0.2">
      <c r="B331" s="128">
        <f t="shared" ca="1" si="40"/>
        <v>45463</v>
      </c>
      <c r="C331" s="118">
        <f t="shared" ca="1" si="46"/>
        <v>45463</v>
      </c>
      <c r="D331" s="22">
        <f t="shared" ca="1" si="41"/>
        <v>4</v>
      </c>
      <c r="E331" s="118">
        <f ca="1">VLOOKUP(C331,'Vakantie-Feestdagen'!B:B,1,1)</f>
        <v>45409</v>
      </c>
      <c r="F331" s="118">
        <f ca="1">INDEX('Vakantie-Feestdagen'!C:C,MATCH(E331,'Vakantie-Feestdagen'!B:B,0))</f>
        <v>45417</v>
      </c>
      <c r="G331" s="118" t="str">
        <f ca="1">INDEX('Vakantie-Feestdagen'!D:D,MATCH(F331,'Vakantie-Feestdagen'!C:C,0))</f>
        <v>Mei</v>
      </c>
      <c r="H331" s="22">
        <f t="shared" ca="1" si="47"/>
        <v>0</v>
      </c>
      <c r="I331" s="22">
        <f ca="1">IFERROR(MIN(1, VLOOKUP(C331,'Vakantie-Feestdagen'!$U:$U,1,0)   ),0)</f>
        <v>0</v>
      </c>
      <c r="J331" s="22">
        <f ca="1">IFERROR(MIN(1, VLOOKUP(C331,Aanvraagformulier!$B$99:$B$115,1,0)   ),0)</f>
        <v>0</v>
      </c>
      <c r="K331" s="22">
        <f ca="1">IFERROR(MIN(1, VLOOKUP(C331,Aanvraagformulier!$N$99:$N$115,1,0)   ),0)</f>
        <v>0</v>
      </c>
      <c r="L331" s="22">
        <f t="shared" ca="1" si="42"/>
        <v>0</v>
      </c>
      <c r="M331" s="22">
        <f t="shared" ca="1" si="43"/>
        <v>0</v>
      </c>
      <c r="N331" s="127">
        <f t="shared" ca="1" si="44"/>
        <v>0</v>
      </c>
      <c r="O331" s="126">
        <f t="shared" ca="1" si="45"/>
        <v>0</v>
      </c>
    </row>
    <row r="332" spans="2:15" x14ac:dyDescent="0.2">
      <c r="B332" s="128">
        <f t="shared" ca="1" si="40"/>
        <v>45464</v>
      </c>
      <c r="C332" s="118">
        <f t="shared" ca="1" si="46"/>
        <v>45464</v>
      </c>
      <c r="D332" s="22">
        <f t="shared" ca="1" si="41"/>
        <v>5</v>
      </c>
      <c r="E332" s="118">
        <f ca="1">VLOOKUP(C332,'Vakantie-Feestdagen'!B:B,1,1)</f>
        <v>45409</v>
      </c>
      <c r="F332" s="118">
        <f ca="1">INDEX('Vakantie-Feestdagen'!C:C,MATCH(E332,'Vakantie-Feestdagen'!B:B,0))</f>
        <v>45417</v>
      </c>
      <c r="G332" s="118" t="str">
        <f ca="1">INDEX('Vakantie-Feestdagen'!D:D,MATCH(F332,'Vakantie-Feestdagen'!C:C,0))</f>
        <v>Mei</v>
      </c>
      <c r="H332" s="22">
        <f t="shared" ca="1" si="47"/>
        <v>0</v>
      </c>
      <c r="I332" s="22">
        <f ca="1">IFERROR(MIN(1, VLOOKUP(C332,'Vakantie-Feestdagen'!$U:$U,1,0)   ),0)</f>
        <v>0</v>
      </c>
      <c r="J332" s="22">
        <f ca="1">IFERROR(MIN(1, VLOOKUP(C332,Aanvraagformulier!$B$99:$B$115,1,0)   ),0)</f>
        <v>0</v>
      </c>
      <c r="K332" s="22">
        <f ca="1">IFERROR(MIN(1, VLOOKUP(C332,Aanvraagformulier!$N$99:$N$115,1,0)   ),0)</f>
        <v>0</v>
      </c>
      <c r="L332" s="22">
        <f t="shared" ca="1" si="42"/>
        <v>0</v>
      </c>
      <c r="M332" s="22">
        <f t="shared" ca="1" si="43"/>
        <v>0</v>
      </c>
      <c r="N332" s="127">
        <f t="shared" ca="1" si="44"/>
        <v>0</v>
      </c>
      <c r="O332" s="126">
        <f t="shared" ca="1" si="45"/>
        <v>0</v>
      </c>
    </row>
    <row r="333" spans="2:15" x14ac:dyDescent="0.2">
      <c r="B333" s="128">
        <f t="shared" ca="1" si="40"/>
        <v>45465</v>
      </c>
      <c r="C333" s="118">
        <f t="shared" ca="1" si="46"/>
        <v>45465</v>
      </c>
      <c r="D333" s="22">
        <f t="shared" ca="1" si="41"/>
        <v>6</v>
      </c>
      <c r="E333" s="118">
        <f ca="1">VLOOKUP(C333,'Vakantie-Feestdagen'!B:B,1,1)</f>
        <v>45409</v>
      </c>
      <c r="F333" s="118">
        <f ca="1">INDEX('Vakantie-Feestdagen'!C:C,MATCH(E333,'Vakantie-Feestdagen'!B:B,0))</f>
        <v>45417</v>
      </c>
      <c r="G333" s="118" t="str">
        <f ca="1">INDEX('Vakantie-Feestdagen'!D:D,MATCH(F333,'Vakantie-Feestdagen'!C:C,0))</f>
        <v>Mei</v>
      </c>
      <c r="H333" s="22">
        <f t="shared" ca="1" si="47"/>
        <v>0</v>
      </c>
      <c r="I333" s="22">
        <f ca="1">IFERROR(MIN(1, VLOOKUP(C333,'Vakantie-Feestdagen'!$U:$U,1,0)   ),0)</f>
        <v>0</v>
      </c>
      <c r="J333" s="22">
        <f ca="1">IFERROR(MIN(1, VLOOKUP(C333,Aanvraagformulier!$B$99:$B$115,1,0)   ),0)</f>
        <v>0</v>
      </c>
      <c r="K333" s="22">
        <f ca="1">IFERROR(MIN(1, VLOOKUP(C333,Aanvraagformulier!$N$99:$N$115,1,0)   ),0)</f>
        <v>0</v>
      </c>
      <c r="L333" s="22">
        <f t="shared" ca="1" si="42"/>
        <v>0</v>
      </c>
      <c r="M333" s="22">
        <f t="shared" ca="1" si="43"/>
        <v>0</v>
      </c>
      <c r="N333" s="127">
        <f t="shared" ca="1" si="44"/>
        <v>0</v>
      </c>
      <c r="O333" s="126">
        <f t="shared" ca="1" si="45"/>
        <v>0</v>
      </c>
    </row>
    <row r="334" spans="2:15" x14ac:dyDescent="0.2">
      <c r="B334" s="128">
        <f t="shared" ca="1" si="40"/>
        <v>45466</v>
      </c>
      <c r="C334" s="118">
        <f t="shared" ca="1" si="46"/>
        <v>45466</v>
      </c>
      <c r="D334" s="22">
        <f t="shared" ca="1" si="41"/>
        <v>7</v>
      </c>
      <c r="E334" s="118">
        <f ca="1">VLOOKUP(C334,'Vakantie-Feestdagen'!B:B,1,1)</f>
        <v>45409</v>
      </c>
      <c r="F334" s="118">
        <f ca="1">INDEX('Vakantie-Feestdagen'!C:C,MATCH(E334,'Vakantie-Feestdagen'!B:B,0))</f>
        <v>45417</v>
      </c>
      <c r="G334" s="118" t="str">
        <f ca="1">INDEX('Vakantie-Feestdagen'!D:D,MATCH(F334,'Vakantie-Feestdagen'!C:C,0))</f>
        <v>Mei</v>
      </c>
      <c r="H334" s="22">
        <f t="shared" ca="1" si="47"/>
        <v>0</v>
      </c>
      <c r="I334" s="22">
        <f ca="1">IFERROR(MIN(1, VLOOKUP(C334,'Vakantie-Feestdagen'!$U:$U,1,0)   ),0)</f>
        <v>0</v>
      </c>
      <c r="J334" s="22">
        <f ca="1">IFERROR(MIN(1, VLOOKUP(C334,Aanvraagformulier!$B$99:$B$115,1,0)   ),0)</f>
        <v>0</v>
      </c>
      <c r="K334" s="22">
        <f ca="1">IFERROR(MIN(1, VLOOKUP(C334,Aanvraagformulier!$N$99:$N$115,1,0)   ),0)</f>
        <v>0</v>
      </c>
      <c r="L334" s="22">
        <f t="shared" ca="1" si="42"/>
        <v>0</v>
      </c>
      <c r="M334" s="22">
        <f t="shared" ca="1" si="43"/>
        <v>0</v>
      </c>
      <c r="N334" s="127">
        <f t="shared" ca="1" si="44"/>
        <v>0</v>
      </c>
      <c r="O334" s="126">
        <f t="shared" ca="1" si="45"/>
        <v>0</v>
      </c>
    </row>
    <row r="335" spans="2:15" x14ac:dyDescent="0.2">
      <c r="B335" s="128">
        <f t="shared" ca="1" si="40"/>
        <v>45467</v>
      </c>
      <c r="C335" s="118">
        <f t="shared" ca="1" si="46"/>
        <v>45467</v>
      </c>
      <c r="D335" s="22">
        <f t="shared" ca="1" si="41"/>
        <v>1</v>
      </c>
      <c r="E335" s="118">
        <f ca="1">VLOOKUP(C335,'Vakantie-Feestdagen'!B:B,1,1)</f>
        <v>45409</v>
      </c>
      <c r="F335" s="118">
        <f ca="1">INDEX('Vakantie-Feestdagen'!C:C,MATCH(E335,'Vakantie-Feestdagen'!B:B,0))</f>
        <v>45417</v>
      </c>
      <c r="G335" s="118" t="str">
        <f ca="1">INDEX('Vakantie-Feestdagen'!D:D,MATCH(F335,'Vakantie-Feestdagen'!C:C,0))</f>
        <v>Mei</v>
      </c>
      <c r="H335" s="22">
        <f t="shared" ca="1" si="47"/>
        <v>0</v>
      </c>
      <c r="I335" s="22">
        <f ca="1">IFERROR(MIN(1, VLOOKUP(C335,'Vakantie-Feestdagen'!$U:$U,1,0)   ),0)</f>
        <v>0</v>
      </c>
      <c r="J335" s="22">
        <f ca="1">IFERROR(MIN(1, VLOOKUP(C335,Aanvraagformulier!$B$99:$B$115,1,0)   ),0)</f>
        <v>0</v>
      </c>
      <c r="K335" s="22">
        <f ca="1">IFERROR(MIN(1, VLOOKUP(C335,Aanvraagformulier!$N$99:$N$115,1,0)   ),0)</f>
        <v>0</v>
      </c>
      <c r="L335" s="22">
        <f t="shared" ca="1" si="42"/>
        <v>0</v>
      </c>
      <c r="M335" s="22">
        <f t="shared" ca="1" si="43"/>
        <v>0</v>
      </c>
      <c r="N335" s="127">
        <f t="shared" ca="1" si="44"/>
        <v>0</v>
      </c>
      <c r="O335" s="126">
        <f t="shared" ca="1" si="45"/>
        <v>0</v>
      </c>
    </row>
    <row r="336" spans="2:15" x14ac:dyDescent="0.2">
      <c r="B336" s="128">
        <f t="shared" ca="1" si="40"/>
        <v>45468</v>
      </c>
      <c r="C336" s="118">
        <f t="shared" ca="1" si="46"/>
        <v>45468</v>
      </c>
      <c r="D336" s="22">
        <f t="shared" ca="1" si="41"/>
        <v>2</v>
      </c>
      <c r="E336" s="118">
        <f ca="1">VLOOKUP(C336,'Vakantie-Feestdagen'!B:B,1,1)</f>
        <v>45409</v>
      </c>
      <c r="F336" s="118">
        <f ca="1">INDEX('Vakantie-Feestdagen'!C:C,MATCH(E336,'Vakantie-Feestdagen'!B:B,0))</f>
        <v>45417</v>
      </c>
      <c r="G336" s="118" t="str">
        <f ca="1">INDEX('Vakantie-Feestdagen'!D:D,MATCH(F336,'Vakantie-Feestdagen'!C:C,0))</f>
        <v>Mei</v>
      </c>
      <c r="H336" s="22">
        <f t="shared" ca="1" si="47"/>
        <v>0</v>
      </c>
      <c r="I336" s="22">
        <f ca="1">IFERROR(MIN(1, VLOOKUP(C336,'Vakantie-Feestdagen'!$U:$U,1,0)   ),0)</f>
        <v>0</v>
      </c>
      <c r="J336" s="22">
        <f ca="1">IFERROR(MIN(1, VLOOKUP(C336,Aanvraagformulier!$B$99:$B$115,1,0)   ),0)</f>
        <v>0</v>
      </c>
      <c r="K336" s="22">
        <f ca="1">IFERROR(MIN(1, VLOOKUP(C336,Aanvraagformulier!$N$99:$N$115,1,0)   ),0)</f>
        <v>0</v>
      </c>
      <c r="L336" s="22">
        <f t="shared" ca="1" si="42"/>
        <v>0</v>
      </c>
      <c r="M336" s="22">
        <f t="shared" ca="1" si="43"/>
        <v>0</v>
      </c>
      <c r="N336" s="127">
        <f t="shared" ca="1" si="44"/>
        <v>0</v>
      </c>
      <c r="O336" s="126">
        <f t="shared" ca="1" si="45"/>
        <v>0</v>
      </c>
    </row>
    <row r="337" spans="2:15" x14ac:dyDescent="0.2">
      <c r="B337" s="128">
        <f t="shared" ca="1" si="40"/>
        <v>45469</v>
      </c>
      <c r="C337" s="118">
        <f t="shared" ca="1" si="46"/>
        <v>45469</v>
      </c>
      <c r="D337" s="22">
        <f t="shared" ca="1" si="41"/>
        <v>3</v>
      </c>
      <c r="E337" s="118">
        <f ca="1">VLOOKUP(C337,'Vakantie-Feestdagen'!B:B,1,1)</f>
        <v>45409</v>
      </c>
      <c r="F337" s="118">
        <f ca="1">INDEX('Vakantie-Feestdagen'!C:C,MATCH(E337,'Vakantie-Feestdagen'!B:B,0))</f>
        <v>45417</v>
      </c>
      <c r="G337" s="118" t="str">
        <f ca="1">INDEX('Vakantie-Feestdagen'!D:D,MATCH(F337,'Vakantie-Feestdagen'!C:C,0))</f>
        <v>Mei</v>
      </c>
      <c r="H337" s="22">
        <f t="shared" ca="1" si="47"/>
        <v>0</v>
      </c>
      <c r="I337" s="22">
        <f ca="1">IFERROR(MIN(1, VLOOKUP(C337,'Vakantie-Feestdagen'!$U:$U,1,0)   ),0)</f>
        <v>0</v>
      </c>
      <c r="J337" s="22">
        <f ca="1">IFERROR(MIN(1, VLOOKUP(C337,Aanvraagformulier!$B$99:$B$115,1,0)   ),0)</f>
        <v>0</v>
      </c>
      <c r="K337" s="22">
        <f ca="1">IFERROR(MIN(1, VLOOKUP(C337,Aanvraagformulier!$N$99:$N$115,1,0)   ),0)</f>
        <v>0</v>
      </c>
      <c r="L337" s="22">
        <f t="shared" ca="1" si="42"/>
        <v>0</v>
      </c>
      <c r="M337" s="22">
        <f t="shared" ca="1" si="43"/>
        <v>0</v>
      </c>
      <c r="N337" s="127">
        <f t="shared" ca="1" si="44"/>
        <v>0</v>
      </c>
      <c r="O337" s="126">
        <f t="shared" ca="1" si="45"/>
        <v>0</v>
      </c>
    </row>
    <row r="338" spans="2:15" x14ac:dyDescent="0.2">
      <c r="B338" s="128">
        <f t="shared" ca="1" si="40"/>
        <v>45470</v>
      </c>
      <c r="C338" s="118">
        <f t="shared" ca="1" si="46"/>
        <v>45470</v>
      </c>
      <c r="D338" s="22">
        <f t="shared" ca="1" si="41"/>
        <v>4</v>
      </c>
      <c r="E338" s="118">
        <f ca="1">VLOOKUP(C338,'Vakantie-Feestdagen'!B:B,1,1)</f>
        <v>45409</v>
      </c>
      <c r="F338" s="118">
        <f ca="1">INDEX('Vakantie-Feestdagen'!C:C,MATCH(E338,'Vakantie-Feestdagen'!B:B,0))</f>
        <v>45417</v>
      </c>
      <c r="G338" s="118" t="str">
        <f ca="1">INDEX('Vakantie-Feestdagen'!D:D,MATCH(F338,'Vakantie-Feestdagen'!C:C,0))</f>
        <v>Mei</v>
      </c>
      <c r="H338" s="22">
        <f t="shared" ca="1" si="47"/>
        <v>0</v>
      </c>
      <c r="I338" s="22">
        <f ca="1">IFERROR(MIN(1, VLOOKUP(C338,'Vakantie-Feestdagen'!$U:$U,1,0)   ),0)</f>
        <v>0</v>
      </c>
      <c r="J338" s="22">
        <f ca="1">IFERROR(MIN(1, VLOOKUP(C338,Aanvraagformulier!$B$99:$B$115,1,0)   ),0)</f>
        <v>0</v>
      </c>
      <c r="K338" s="22">
        <f ca="1">IFERROR(MIN(1, VLOOKUP(C338,Aanvraagformulier!$N$99:$N$115,1,0)   ),0)</f>
        <v>0</v>
      </c>
      <c r="L338" s="22">
        <f t="shared" ca="1" si="42"/>
        <v>0</v>
      </c>
      <c r="M338" s="22">
        <f t="shared" ca="1" si="43"/>
        <v>0</v>
      </c>
      <c r="N338" s="127">
        <f t="shared" ca="1" si="44"/>
        <v>0</v>
      </c>
      <c r="O338" s="126">
        <f t="shared" ca="1" si="45"/>
        <v>0</v>
      </c>
    </row>
    <row r="339" spans="2:15" x14ac:dyDescent="0.2">
      <c r="B339" s="128">
        <f t="shared" ca="1" si="40"/>
        <v>45471</v>
      </c>
      <c r="C339" s="118">
        <f t="shared" ca="1" si="46"/>
        <v>45471</v>
      </c>
      <c r="D339" s="22">
        <f t="shared" ca="1" si="41"/>
        <v>5</v>
      </c>
      <c r="E339" s="118">
        <f ca="1">VLOOKUP(C339,'Vakantie-Feestdagen'!B:B,1,1)</f>
        <v>45409</v>
      </c>
      <c r="F339" s="118">
        <f ca="1">INDEX('Vakantie-Feestdagen'!C:C,MATCH(E339,'Vakantie-Feestdagen'!B:B,0))</f>
        <v>45417</v>
      </c>
      <c r="G339" s="118" t="str">
        <f ca="1">INDEX('Vakantie-Feestdagen'!D:D,MATCH(F339,'Vakantie-Feestdagen'!C:C,0))</f>
        <v>Mei</v>
      </c>
      <c r="H339" s="22">
        <f t="shared" ca="1" si="47"/>
        <v>0</v>
      </c>
      <c r="I339" s="22">
        <f ca="1">IFERROR(MIN(1, VLOOKUP(C339,'Vakantie-Feestdagen'!$U:$U,1,0)   ),0)</f>
        <v>0</v>
      </c>
      <c r="J339" s="22">
        <f ca="1">IFERROR(MIN(1, VLOOKUP(C339,Aanvraagformulier!$B$99:$B$115,1,0)   ),0)</f>
        <v>0</v>
      </c>
      <c r="K339" s="22">
        <f ca="1">IFERROR(MIN(1, VLOOKUP(C339,Aanvraagformulier!$N$99:$N$115,1,0)   ),0)</f>
        <v>0</v>
      </c>
      <c r="L339" s="22">
        <f t="shared" ca="1" si="42"/>
        <v>0</v>
      </c>
      <c r="M339" s="22">
        <f t="shared" ca="1" si="43"/>
        <v>0</v>
      </c>
      <c r="N339" s="127">
        <f t="shared" ca="1" si="44"/>
        <v>0</v>
      </c>
      <c r="O339" s="126">
        <f t="shared" ca="1" si="45"/>
        <v>0</v>
      </c>
    </row>
    <row r="340" spans="2:15" x14ac:dyDescent="0.2">
      <c r="B340" s="128">
        <f t="shared" ca="1" si="40"/>
        <v>45472</v>
      </c>
      <c r="C340" s="118">
        <f t="shared" ca="1" si="46"/>
        <v>45472</v>
      </c>
      <c r="D340" s="22">
        <f t="shared" ca="1" si="41"/>
        <v>6</v>
      </c>
      <c r="E340" s="118">
        <f ca="1">VLOOKUP(C340,'Vakantie-Feestdagen'!B:B,1,1)</f>
        <v>45409</v>
      </c>
      <c r="F340" s="118">
        <f ca="1">INDEX('Vakantie-Feestdagen'!C:C,MATCH(E340,'Vakantie-Feestdagen'!B:B,0))</f>
        <v>45417</v>
      </c>
      <c r="G340" s="118" t="str">
        <f ca="1">INDEX('Vakantie-Feestdagen'!D:D,MATCH(F340,'Vakantie-Feestdagen'!C:C,0))</f>
        <v>Mei</v>
      </c>
      <c r="H340" s="22">
        <f t="shared" ca="1" si="47"/>
        <v>0</v>
      </c>
      <c r="I340" s="22">
        <f ca="1">IFERROR(MIN(1, VLOOKUP(C340,'Vakantie-Feestdagen'!$U:$U,1,0)   ),0)</f>
        <v>0</v>
      </c>
      <c r="J340" s="22">
        <f ca="1">IFERROR(MIN(1, VLOOKUP(C340,Aanvraagformulier!$B$99:$B$115,1,0)   ),0)</f>
        <v>0</v>
      </c>
      <c r="K340" s="22">
        <f ca="1">IFERROR(MIN(1, VLOOKUP(C340,Aanvraagformulier!$N$99:$N$115,1,0)   ),0)</f>
        <v>0</v>
      </c>
      <c r="L340" s="22">
        <f t="shared" ca="1" si="42"/>
        <v>0</v>
      </c>
      <c r="M340" s="22">
        <f t="shared" ca="1" si="43"/>
        <v>0</v>
      </c>
      <c r="N340" s="127">
        <f t="shared" ca="1" si="44"/>
        <v>0</v>
      </c>
      <c r="O340" s="126">
        <f t="shared" ca="1" si="45"/>
        <v>0</v>
      </c>
    </row>
    <row r="341" spans="2:15" x14ac:dyDescent="0.2">
      <c r="B341" s="128">
        <f t="shared" ca="1" si="40"/>
        <v>45473</v>
      </c>
      <c r="C341" s="118">
        <f t="shared" ca="1" si="46"/>
        <v>45473</v>
      </c>
      <c r="D341" s="22">
        <f t="shared" ca="1" si="41"/>
        <v>7</v>
      </c>
      <c r="E341" s="118">
        <f ca="1">VLOOKUP(C341,'Vakantie-Feestdagen'!B:B,1,1)</f>
        <v>45409</v>
      </c>
      <c r="F341" s="118">
        <f ca="1">INDEX('Vakantie-Feestdagen'!C:C,MATCH(E341,'Vakantie-Feestdagen'!B:B,0))</f>
        <v>45417</v>
      </c>
      <c r="G341" s="118" t="str">
        <f ca="1">INDEX('Vakantie-Feestdagen'!D:D,MATCH(F341,'Vakantie-Feestdagen'!C:C,0))</f>
        <v>Mei</v>
      </c>
      <c r="H341" s="22">
        <f t="shared" ca="1" si="47"/>
        <v>0</v>
      </c>
      <c r="I341" s="22">
        <f ca="1">IFERROR(MIN(1, VLOOKUP(C341,'Vakantie-Feestdagen'!$U:$U,1,0)   ),0)</f>
        <v>0</v>
      </c>
      <c r="J341" s="22">
        <f ca="1">IFERROR(MIN(1, VLOOKUP(C341,Aanvraagformulier!$B$99:$B$115,1,0)   ),0)</f>
        <v>0</v>
      </c>
      <c r="K341" s="22">
        <f ca="1">IFERROR(MIN(1, VLOOKUP(C341,Aanvraagformulier!$N$99:$N$115,1,0)   ),0)</f>
        <v>0</v>
      </c>
      <c r="L341" s="22">
        <f t="shared" ca="1" si="42"/>
        <v>0</v>
      </c>
      <c r="M341" s="22">
        <f t="shared" ca="1" si="43"/>
        <v>0</v>
      </c>
      <c r="N341" s="127">
        <f t="shared" ca="1" si="44"/>
        <v>0</v>
      </c>
      <c r="O341" s="126">
        <f t="shared" ca="1" si="45"/>
        <v>0</v>
      </c>
    </row>
    <row r="342" spans="2:15" x14ac:dyDescent="0.2">
      <c r="B342" s="128">
        <f t="shared" ca="1" si="40"/>
        <v>45474</v>
      </c>
      <c r="C342" s="118">
        <f t="shared" ca="1" si="46"/>
        <v>45474</v>
      </c>
      <c r="D342" s="22">
        <f t="shared" ca="1" si="41"/>
        <v>1</v>
      </c>
      <c r="E342" s="118">
        <f ca="1">VLOOKUP(C342,'Vakantie-Feestdagen'!B:B,1,1)</f>
        <v>45409</v>
      </c>
      <c r="F342" s="118">
        <f ca="1">INDEX('Vakantie-Feestdagen'!C:C,MATCH(E342,'Vakantie-Feestdagen'!B:B,0))</f>
        <v>45417</v>
      </c>
      <c r="G342" s="118" t="str">
        <f ca="1">INDEX('Vakantie-Feestdagen'!D:D,MATCH(F342,'Vakantie-Feestdagen'!C:C,0))</f>
        <v>Mei</v>
      </c>
      <c r="H342" s="22">
        <f t="shared" ca="1" si="47"/>
        <v>0</v>
      </c>
      <c r="I342" s="22">
        <f ca="1">IFERROR(MIN(1, VLOOKUP(C342,'Vakantie-Feestdagen'!$U:$U,1,0)   ),0)</f>
        <v>0</v>
      </c>
      <c r="J342" s="22">
        <f ca="1">IFERROR(MIN(1, VLOOKUP(C342,Aanvraagformulier!$B$99:$B$115,1,0)   ),0)</f>
        <v>0</v>
      </c>
      <c r="K342" s="22">
        <f ca="1">IFERROR(MIN(1, VLOOKUP(C342,Aanvraagformulier!$N$99:$N$115,1,0)   ),0)</f>
        <v>0</v>
      </c>
      <c r="L342" s="22">
        <f t="shared" ca="1" si="42"/>
        <v>0</v>
      </c>
      <c r="M342" s="22">
        <f t="shared" ca="1" si="43"/>
        <v>0</v>
      </c>
      <c r="N342" s="127">
        <f t="shared" ca="1" si="44"/>
        <v>0</v>
      </c>
      <c r="O342" s="126">
        <f t="shared" ca="1" si="45"/>
        <v>0</v>
      </c>
    </row>
    <row r="343" spans="2:15" x14ac:dyDescent="0.2">
      <c r="B343" s="128">
        <f t="shared" ca="1" si="40"/>
        <v>45475</v>
      </c>
      <c r="C343" s="118">
        <f t="shared" ca="1" si="46"/>
        <v>45475</v>
      </c>
      <c r="D343" s="22">
        <f t="shared" ca="1" si="41"/>
        <v>2</v>
      </c>
      <c r="E343" s="118">
        <f ca="1">VLOOKUP(C343,'Vakantie-Feestdagen'!B:B,1,1)</f>
        <v>45409</v>
      </c>
      <c r="F343" s="118">
        <f ca="1">INDEX('Vakantie-Feestdagen'!C:C,MATCH(E343,'Vakantie-Feestdagen'!B:B,0))</f>
        <v>45417</v>
      </c>
      <c r="G343" s="118" t="str">
        <f ca="1">INDEX('Vakantie-Feestdagen'!D:D,MATCH(F343,'Vakantie-Feestdagen'!C:C,0))</f>
        <v>Mei</v>
      </c>
      <c r="H343" s="22">
        <f t="shared" ca="1" si="47"/>
        <v>0</v>
      </c>
      <c r="I343" s="22">
        <f ca="1">IFERROR(MIN(1, VLOOKUP(C343,'Vakantie-Feestdagen'!$U:$U,1,0)   ),0)</f>
        <v>0</v>
      </c>
      <c r="J343" s="22">
        <f ca="1">IFERROR(MIN(1, VLOOKUP(C343,Aanvraagformulier!$B$99:$B$115,1,0)   ),0)</f>
        <v>0</v>
      </c>
      <c r="K343" s="22">
        <f ca="1">IFERROR(MIN(1, VLOOKUP(C343,Aanvraagformulier!$N$99:$N$115,1,0)   ),0)</f>
        <v>0</v>
      </c>
      <c r="L343" s="22">
        <f t="shared" ca="1" si="42"/>
        <v>0</v>
      </c>
      <c r="M343" s="22">
        <f t="shared" ca="1" si="43"/>
        <v>0</v>
      </c>
      <c r="N343" s="127">
        <f t="shared" ca="1" si="44"/>
        <v>0</v>
      </c>
      <c r="O343" s="126">
        <f t="shared" ca="1" si="45"/>
        <v>0</v>
      </c>
    </row>
    <row r="344" spans="2:15" x14ac:dyDescent="0.2">
      <c r="B344" s="128">
        <f t="shared" ca="1" si="40"/>
        <v>45476</v>
      </c>
      <c r="C344" s="118">
        <f t="shared" ca="1" si="46"/>
        <v>45476</v>
      </c>
      <c r="D344" s="22">
        <f t="shared" ca="1" si="41"/>
        <v>3</v>
      </c>
      <c r="E344" s="118">
        <f ca="1">VLOOKUP(C344,'Vakantie-Feestdagen'!B:B,1,1)</f>
        <v>45409</v>
      </c>
      <c r="F344" s="118">
        <f ca="1">INDEX('Vakantie-Feestdagen'!C:C,MATCH(E344,'Vakantie-Feestdagen'!B:B,0))</f>
        <v>45417</v>
      </c>
      <c r="G344" s="118" t="str">
        <f ca="1">INDEX('Vakantie-Feestdagen'!D:D,MATCH(F344,'Vakantie-Feestdagen'!C:C,0))</f>
        <v>Mei</v>
      </c>
      <c r="H344" s="22">
        <f t="shared" ca="1" si="47"/>
        <v>0</v>
      </c>
      <c r="I344" s="22">
        <f ca="1">IFERROR(MIN(1, VLOOKUP(C344,'Vakantie-Feestdagen'!$U:$U,1,0)   ),0)</f>
        <v>0</v>
      </c>
      <c r="J344" s="22">
        <f ca="1">IFERROR(MIN(1, VLOOKUP(C344,Aanvraagformulier!$B$99:$B$115,1,0)   ),0)</f>
        <v>0</v>
      </c>
      <c r="K344" s="22">
        <f ca="1">IFERROR(MIN(1, VLOOKUP(C344,Aanvraagformulier!$N$99:$N$115,1,0)   ),0)</f>
        <v>0</v>
      </c>
      <c r="L344" s="22">
        <f t="shared" ca="1" si="42"/>
        <v>0</v>
      </c>
      <c r="M344" s="22">
        <f t="shared" ca="1" si="43"/>
        <v>0</v>
      </c>
      <c r="N344" s="127">
        <f t="shared" ca="1" si="44"/>
        <v>0</v>
      </c>
      <c r="O344" s="126">
        <f t="shared" ca="1" si="45"/>
        <v>0</v>
      </c>
    </row>
    <row r="345" spans="2:15" x14ac:dyDescent="0.2">
      <c r="B345" s="128">
        <f t="shared" ca="1" si="40"/>
        <v>45477</v>
      </c>
      <c r="C345" s="118">
        <f t="shared" ca="1" si="46"/>
        <v>45477</v>
      </c>
      <c r="D345" s="22">
        <f t="shared" ca="1" si="41"/>
        <v>4</v>
      </c>
      <c r="E345" s="118">
        <f ca="1">VLOOKUP(C345,'Vakantie-Feestdagen'!B:B,1,1)</f>
        <v>45409</v>
      </c>
      <c r="F345" s="118">
        <f ca="1">INDEX('Vakantie-Feestdagen'!C:C,MATCH(E345,'Vakantie-Feestdagen'!B:B,0))</f>
        <v>45417</v>
      </c>
      <c r="G345" s="118" t="str">
        <f ca="1">INDEX('Vakantie-Feestdagen'!D:D,MATCH(F345,'Vakantie-Feestdagen'!C:C,0))</f>
        <v>Mei</v>
      </c>
      <c r="H345" s="22">
        <f t="shared" ca="1" si="47"/>
        <v>0</v>
      </c>
      <c r="I345" s="22">
        <f ca="1">IFERROR(MIN(1, VLOOKUP(C345,'Vakantie-Feestdagen'!$U:$U,1,0)   ),0)</f>
        <v>0</v>
      </c>
      <c r="J345" s="22">
        <f ca="1">IFERROR(MIN(1, VLOOKUP(C345,Aanvraagformulier!$B$99:$B$115,1,0)   ),0)</f>
        <v>0</v>
      </c>
      <c r="K345" s="22">
        <f ca="1">IFERROR(MIN(1, VLOOKUP(C345,Aanvraagformulier!$N$99:$N$115,1,0)   ),0)</f>
        <v>0</v>
      </c>
      <c r="L345" s="22">
        <f t="shared" ca="1" si="42"/>
        <v>0</v>
      </c>
      <c r="M345" s="22">
        <f t="shared" ca="1" si="43"/>
        <v>0</v>
      </c>
      <c r="N345" s="127">
        <f t="shared" ca="1" si="44"/>
        <v>0</v>
      </c>
      <c r="O345" s="126">
        <f t="shared" ca="1" si="45"/>
        <v>0</v>
      </c>
    </row>
    <row r="346" spans="2:15" x14ac:dyDescent="0.2">
      <c r="B346" s="128">
        <f t="shared" ca="1" si="40"/>
        <v>45478</v>
      </c>
      <c r="C346" s="118">
        <f t="shared" ca="1" si="46"/>
        <v>45478</v>
      </c>
      <c r="D346" s="22">
        <f t="shared" ca="1" si="41"/>
        <v>5</v>
      </c>
      <c r="E346" s="118">
        <f ca="1">VLOOKUP(C346,'Vakantie-Feestdagen'!B:B,1,1)</f>
        <v>45409</v>
      </c>
      <c r="F346" s="118">
        <f ca="1">INDEX('Vakantie-Feestdagen'!C:C,MATCH(E346,'Vakantie-Feestdagen'!B:B,0))</f>
        <v>45417</v>
      </c>
      <c r="G346" s="118" t="str">
        <f ca="1">INDEX('Vakantie-Feestdagen'!D:D,MATCH(F346,'Vakantie-Feestdagen'!C:C,0))</f>
        <v>Mei</v>
      </c>
      <c r="H346" s="22">
        <f t="shared" ca="1" si="47"/>
        <v>0</v>
      </c>
      <c r="I346" s="22">
        <f ca="1">IFERROR(MIN(1, VLOOKUP(C346,'Vakantie-Feestdagen'!$U:$U,1,0)   ),0)</f>
        <v>0</v>
      </c>
      <c r="J346" s="22">
        <f ca="1">IFERROR(MIN(1, VLOOKUP(C346,Aanvraagformulier!$B$99:$B$115,1,0)   ),0)</f>
        <v>0</v>
      </c>
      <c r="K346" s="22">
        <f ca="1">IFERROR(MIN(1, VLOOKUP(C346,Aanvraagformulier!$N$99:$N$115,1,0)   ),0)</f>
        <v>0</v>
      </c>
      <c r="L346" s="22">
        <f t="shared" ca="1" si="42"/>
        <v>0</v>
      </c>
      <c r="M346" s="22">
        <f t="shared" ca="1" si="43"/>
        <v>0</v>
      </c>
      <c r="N346" s="127">
        <f t="shared" ca="1" si="44"/>
        <v>0</v>
      </c>
      <c r="O346" s="126">
        <f t="shared" ca="1" si="45"/>
        <v>0</v>
      </c>
    </row>
    <row r="347" spans="2:15" x14ac:dyDescent="0.2">
      <c r="B347" s="128">
        <f t="shared" ca="1" si="40"/>
        <v>45479</v>
      </c>
      <c r="C347" s="118">
        <f t="shared" ca="1" si="46"/>
        <v>45479</v>
      </c>
      <c r="D347" s="22">
        <f t="shared" ca="1" si="41"/>
        <v>6</v>
      </c>
      <c r="E347" s="118">
        <f ca="1">VLOOKUP(C347,'Vakantie-Feestdagen'!B:B,1,1)</f>
        <v>45479</v>
      </c>
      <c r="F347" s="118">
        <f ca="1">INDEX('Vakantie-Feestdagen'!C:C,MATCH(E347,'Vakantie-Feestdagen'!B:B,0))</f>
        <v>45522</v>
      </c>
      <c r="G347" s="118" t="str">
        <f ca="1">INDEX('Vakantie-Feestdagen'!D:D,MATCH(F347,'Vakantie-Feestdagen'!C:C,0))</f>
        <v>Zomer</v>
      </c>
      <c r="H347" s="22">
        <f t="shared" ca="1" si="47"/>
        <v>1</v>
      </c>
      <c r="I347" s="22">
        <f ca="1">IFERROR(MIN(1, VLOOKUP(C347,'Vakantie-Feestdagen'!$U:$U,1,0)   ),0)</f>
        <v>0</v>
      </c>
      <c r="J347" s="22">
        <f ca="1">IFERROR(MIN(1, VLOOKUP(C347,Aanvraagformulier!$B$99:$B$115,1,0)   ),0)</f>
        <v>0</v>
      </c>
      <c r="K347" s="22">
        <f ca="1">IFERROR(MIN(1, VLOOKUP(C347,Aanvraagformulier!$N$99:$N$115,1,0)   ),0)</f>
        <v>0</v>
      </c>
      <c r="L347" s="22">
        <f t="shared" ca="1" si="42"/>
        <v>0</v>
      </c>
      <c r="M347" s="22">
        <f t="shared" ca="1" si="43"/>
        <v>0</v>
      </c>
      <c r="N347" s="127">
        <f t="shared" ca="1" si="44"/>
        <v>0</v>
      </c>
      <c r="O347" s="126">
        <f t="shared" ca="1" si="45"/>
        <v>0</v>
      </c>
    </row>
    <row r="348" spans="2:15" x14ac:dyDescent="0.2">
      <c r="B348" s="128">
        <f t="shared" ca="1" si="40"/>
        <v>45480</v>
      </c>
      <c r="C348" s="118">
        <f t="shared" ca="1" si="46"/>
        <v>45480</v>
      </c>
      <c r="D348" s="22">
        <f t="shared" ca="1" si="41"/>
        <v>7</v>
      </c>
      <c r="E348" s="118">
        <f ca="1">VLOOKUP(C348,'Vakantie-Feestdagen'!B:B,1,1)</f>
        <v>45479</v>
      </c>
      <c r="F348" s="118">
        <f ca="1">INDEX('Vakantie-Feestdagen'!C:C,MATCH(E348,'Vakantie-Feestdagen'!B:B,0))</f>
        <v>45522</v>
      </c>
      <c r="G348" s="118" t="str">
        <f ca="1">INDEX('Vakantie-Feestdagen'!D:D,MATCH(F348,'Vakantie-Feestdagen'!C:C,0))</f>
        <v>Zomer</v>
      </c>
      <c r="H348" s="22">
        <f t="shared" ca="1" si="47"/>
        <v>1</v>
      </c>
      <c r="I348" s="22">
        <f ca="1">IFERROR(MIN(1, VLOOKUP(C348,'Vakantie-Feestdagen'!$U:$U,1,0)   ),0)</f>
        <v>0</v>
      </c>
      <c r="J348" s="22">
        <f ca="1">IFERROR(MIN(1, VLOOKUP(C348,Aanvraagformulier!$B$99:$B$115,1,0)   ),0)</f>
        <v>0</v>
      </c>
      <c r="K348" s="22">
        <f ca="1">IFERROR(MIN(1, VLOOKUP(C348,Aanvraagformulier!$N$99:$N$115,1,0)   ),0)</f>
        <v>0</v>
      </c>
      <c r="L348" s="22">
        <f t="shared" ca="1" si="42"/>
        <v>0</v>
      </c>
      <c r="M348" s="22">
        <f t="shared" ca="1" si="43"/>
        <v>0</v>
      </c>
      <c r="N348" s="127">
        <f t="shared" ca="1" si="44"/>
        <v>0</v>
      </c>
      <c r="O348" s="126">
        <f t="shared" ca="1" si="45"/>
        <v>0</v>
      </c>
    </row>
    <row r="349" spans="2:15" x14ac:dyDescent="0.2">
      <c r="B349" s="128">
        <f t="shared" ca="1" si="40"/>
        <v>45481</v>
      </c>
      <c r="C349" s="118">
        <f t="shared" ca="1" si="46"/>
        <v>45481</v>
      </c>
      <c r="D349" s="22">
        <f t="shared" ca="1" si="41"/>
        <v>1</v>
      </c>
      <c r="E349" s="118">
        <f ca="1">VLOOKUP(C349,'Vakantie-Feestdagen'!B:B,1,1)</f>
        <v>45479</v>
      </c>
      <c r="F349" s="118">
        <f ca="1">INDEX('Vakantie-Feestdagen'!C:C,MATCH(E349,'Vakantie-Feestdagen'!B:B,0))</f>
        <v>45522</v>
      </c>
      <c r="G349" s="118" t="str">
        <f ca="1">INDEX('Vakantie-Feestdagen'!D:D,MATCH(F349,'Vakantie-Feestdagen'!C:C,0))</f>
        <v>Zomer</v>
      </c>
      <c r="H349" s="22">
        <f t="shared" ca="1" si="47"/>
        <v>1</v>
      </c>
      <c r="I349" s="22">
        <f ca="1">IFERROR(MIN(1, VLOOKUP(C349,'Vakantie-Feestdagen'!$U:$U,1,0)   ),0)</f>
        <v>0</v>
      </c>
      <c r="J349" s="22">
        <f ca="1">IFERROR(MIN(1, VLOOKUP(C349,Aanvraagformulier!$B$99:$B$115,1,0)   ),0)</f>
        <v>0</v>
      </c>
      <c r="K349" s="22">
        <f ca="1">IFERROR(MIN(1, VLOOKUP(C349,Aanvraagformulier!$N$99:$N$115,1,0)   ),0)</f>
        <v>0</v>
      </c>
      <c r="L349" s="22">
        <f t="shared" ca="1" si="42"/>
        <v>0</v>
      </c>
      <c r="M349" s="22">
        <f t="shared" ca="1" si="43"/>
        <v>0</v>
      </c>
      <c r="N349" s="127">
        <f t="shared" ca="1" si="44"/>
        <v>0</v>
      </c>
      <c r="O349" s="126">
        <f t="shared" ca="1" si="45"/>
        <v>0</v>
      </c>
    </row>
    <row r="350" spans="2:15" x14ac:dyDescent="0.2">
      <c r="B350" s="128">
        <f t="shared" ca="1" si="40"/>
        <v>45482</v>
      </c>
      <c r="C350" s="118">
        <f t="shared" ca="1" si="46"/>
        <v>45482</v>
      </c>
      <c r="D350" s="22">
        <f t="shared" ca="1" si="41"/>
        <v>2</v>
      </c>
      <c r="E350" s="118">
        <f ca="1">VLOOKUP(C350,'Vakantie-Feestdagen'!B:B,1,1)</f>
        <v>45479</v>
      </c>
      <c r="F350" s="118">
        <f ca="1">INDEX('Vakantie-Feestdagen'!C:C,MATCH(E350,'Vakantie-Feestdagen'!B:B,0))</f>
        <v>45522</v>
      </c>
      <c r="G350" s="118" t="str">
        <f ca="1">INDEX('Vakantie-Feestdagen'!D:D,MATCH(F350,'Vakantie-Feestdagen'!C:C,0))</f>
        <v>Zomer</v>
      </c>
      <c r="H350" s="22">
        <f t="shared" ca="1" si="47"/>
        <v>1</v>
      </c>
      <c r="I350" s="22">
        <f ca="1">IFERROR(MIN(1, VLOOKUP(C350,'Vakantie-Feestdagen'!$U:$U,1,0)   ),0)</f>
        <v>0</v>
      </c>
      <c r="J350" s="22">
        <f ca="1">IFERROR(MIN(1, VLOOKUP(C350,Aanvraagformulier!$B$99:$B$115,1,0)   ),0)</f>
        <v>0</v>
      </c>
      <c r="K350" s="22">
        <f ca="1">IFERROR(MIN(1, VLOOKUP(C350,Aanvraagformulier!$N$99:$N$115,1,0)   ),0)</f>
        <v>0</v>
      </c>
      <c r="L350" s="22">
        <f t="shared" ca="1" si="42"/>
        <v>0</v>
      </c>
      <c r="M350" s="22">
        <f t="shared" ca="1" si="43"/>
        <v>0</v>
      </c>
      <c r="N350" s="127">
        <f t="shared" ca="1" si="44"/>
        <v>0</v>
      </c>
      <c r="O350" s="126">
        <f t="shared" ca="1" si="45"/>
        <v>0</v>
      </c>
    </row>
    <row r="351" spans="2:15" x14ac:dyDescent="0.2">
      <c r="B351" s="128">
        <f t="shared" ca="1" si="40"/>
        <v>45483</v>
      </c>
      <c r="C351" s="118">
        <f t="shared" ca="1" si="46"/>
        <v>45483</v>
      </c>
      <c r="D351" s="22">
        <f t="shared" ca="1" si="41"/>
        <v>3</v>
      </c>
      <c r="E351" s="118">
        <f ca="1">VLOOKUP(C351,'Vakantie-Feestdagen'!B:B,1,1)</f>
        <v>45479</v>
      </c>
      <c r="F351" s="118">
        <f ca="1">INDEX('Vakantie-Feestdagen'!C:C,MATCH(E351,'Vakantie-Feestdagen'!B:B,0))</f>
        <v>45522</v>
      </c>
      <c r="G351" s="118" t="str">
        <f ca="1">INDEX('Vakantie-Feestdagen'!D:D,MATCH(F351,'Vakantie-Feestdagen'!C:C,0))</f>
        <v>Zomer</v>
      </c>
      <c r="H351" s="22">
        <f t="shared" ca="1" si="47"/>
        <v>1</v>
      </c>
      <c r="I351" s="22">
        <f ca="1">IFERROR(MIN(1, VLOOKUP(C351,'Vakantie-Feestdagen'!$U:$U,1,0)   ),0)</f>
        <v>0</v>
      </c>
      <c r="J351" s="22">
        <f ca="1">IFERROR(MIN(1, VLOOKUP(C351,Aanvraagformulier!$B$99:$B$115,1,0)   ),0)</f>
        <v>0</v>
      </c>
      <c r="K351" s="22">
        <f ca="1">IFERROR(MIN(1, VLOOKUP(C351,Aanvraagformulier!$N$99:$N$115,1,0)   ),0)</f>
        <v>0</v>
      </c>
      <c r="L351" s="22">
        <f t="shared" ca="1" si="42"/>
        <v>0</v>
      </c>
      <c r="M351" s="22">
        <f t="shared" ca="1" si="43"/>
        <v>0</v>
      </c>
      <c r="N351" s="127">
        <f t="shared" ca="1" si="44"/>
        <v>0</v>
      </c>
      <c r="O351" s="126">
        <f t="shared" ca="1" si="45"/>
        <v>0</v>
      </c>
    </row>
    <row r="352" spans="2:15" x14ac:dyDescent="0.2">
      <c r="B352" s="128">
        <f t="shared" ca="1" si="40"/>
        <v>45484</v>
      </c>
      <c r="C352" s="118">
        <f t="shared" ca="1" si="46"/>
        <v>45484</v>
      </c>
      <c r="D352" s="22">
        <f t="shared" ca="1" si="41"/>
        <v>4</v>
      </c>
      <c r="E352" s="118">
        <f ca="1">VLOOKUP(C352,'Vakantie-Feestdagen'!B:B,1,1)</f>
        <v>45479</v>
      </c>
      <c r="F352" s="118">
        <f ca="1">INDEX('Vakantie-Feestdagen'!C:C,MATCH(E352,'Vakantie-Feestdagen'!B:B,0))</f>
        <v>45522</v>
      </c>
      <c r="G352" s="118" t="str">
        <f ca="1">INDEX('Vakantie-Feestdagen'!D:D,MATCH(F352,'Vakantie-Feestdagen'!C:C,0))</f>
        <v>Zomer</v>
      </c>
      <c r="H352" s="22">
        <f t="shared" ca="1" si="47"/>
        <v>1</v>
      </c>
      <c r="I352" s="22">
        <f ca="1">IFERROR(MIN(1, VLOOKUP(C352,'Vakantie-Feestdagen'!$U:$U,1,0)   ),0)</f>
        <v>0</v>
      </c>
      <c r="J352" s="22">
        <f ca="1">IFERROR(MIN(1, VLOOKUP(C352,Aanvraagformulier!$B$99:$B$115,1,0)   ),0)</f>
        <v>0</v>
      </c>
      <c r="K352" s="22">
        <f ca="1">IFERROR(MIN(1, VLOOKUP(C352,Aanvraagformulier!$N$99:$N$115,1,0)   ),0)</f>
        <v>0</v>
      </c>
      <c r="L352" s="22">
        <f t="shared" ca="1" si="42"/>
        <v>0</v>
      </c>
      <c r="M352" s="22">
        <f t="shared" ca="1" si="43"/>
        <v>0</v>
      </c>
      <c r="N352" s="127">
        <f t="shared" ca="1" si="44"/>
        <v>0</v>
      </c>
      <c r="O352" s="126">
        <f t="shared" ca="1" si="45"/>
        <v>0</v>
      </c>
    </row>
    <row r="353" spans="2:15" x14ac:dyDescent="0.2">
      <c r="B353" s="128">
        <f t="shared" ca="1" si="40"/>
        <v>45485</v>
      </c>
      <c r="C353" s="118">
        <f t="shared" ca="1" si="46"/>
        <v>45485</v>
      </c>
      <c r="D353" s="22">
        <f t="shared" ca="1" si="41"/>
        <v>5</v>
      </c>
      <c r="E353" s="118">
        <f ca="1">VLOOKUP(C353,'Vakantie-Feestdagen'!B:B,1,1)</f>
        <v>45479</v>
      </c>
      <c r="F353" s="118">
        <f ca="1">INDEX('Vakantie-Feestdagen'!C:C,MATCH(E353,'Vakantie-Feestdagen'!B:B,0))</f>
        <v>45522</v>
      </c>
      <c r="G353" s="118" t="str">
        <f ca="1">INDEX('Vakantie-Feestdagen'!D:D,MATCH(F353,'Vakantie-Feestdagen'!C:C,0))</f>
        <v>Zomer</v>
      </c>
      <c r="H353" s="22">
        <f t="shared" ca="1" si="47"/>
        <v>1</v>
      </c>
      <c r="I353" s="22">
        <f ca="1">IFERROR(MIN(1, VLOOKUP(C353,'Vakantie-Feestdagen'!$U:$U,1,0)   ),0)</f>
        <v>0</v>
      </c>
      <c r="J353" s="22">
        <f ca="1">IFERROR(MIN(1, VLOOKUP(C353,Aanvraagformulier!$B$99:$B$115,1,0)   ),0)</f>
        <v>0</v>
      </c>
      <c r="K353" s="22">
        <f ca="1">IFERROR(MIN(1, VLOOKUP(C353,Aanvraagformulier!$N$99:$N$115,1,0)   ),0)</f>
        <v>0</v>
      </c>
      <c r="L353" s="22">
        <f t="shared" ca="1" si="42"/>
        <v>0</v>
      </c>
      <c r="M353" s="22">
        <f t="shared" ca="1" si="43"/>
        <v>0</v>
      </c>
      <c r="N353" s="127">
        <f t="shared" ca="1" si="44"/>
        <v>0</v>
      </c>
      <c r="O353" s="126">
        <f t="shared" ca="1" si="45"/>
        <v>0</v>
      </c>
    </row>
    <row r="354" spans="2:15" x14ac:dyDescent="0.2">
      <c r="B354" s="128">
        <f t="shared" ca="1" si="40"/>
        <v>45486</v>
      </c>
      <c r="C354" s="118">
        <f t="shared" ca="1" si="46"/>
        <v>45486</v>
      </c>
      <c r="D354" s="22">
        <f t="shared" ca="1" si="41"/>
        <v>6</v>
      </c>
      <c r="E354" s="118">
        <f ca="1">VLOOKUP(C354,'Vakantie-Feestdagen'!B:B,1,1)</f>
        <v>45479</v>
      </c>
      <c r="F354" s="118">
        <f ca="1">INDEX('Vakantie-Feestdagen'!C:C,MATCH(E354,'Vakantie-Feestdagen'!B:B,0))</f>
        <v>45522</v>
      </c>
      <c r="G354" s="118" t="str">
        <f ca="1">INDEX('Vakantie-Feestdagen'!D:D,MATCH(F354,'Vakantie-Feestdagen'!C:C,0))</f>
        <v>Zomer</v>
      </c>
      <c r="H354" s="22">
        <f t="shared" ca="1" si="47"/>
        <v>1</v>
      </c>
      <c r="I354" s="22">
        <f ca="1">IFERROR(MIN(1, VLOOKUP(C354,'Vakantie-Feestdagen'!$U:$U,1,0)   ),0)</f>
        <v>0</v>
      </c>
      <c r="J354" s="22">
        <f ca="1">IFERROR(MIN(1, VLOOKUP(C354,Aanvraagformulier!$B$99:$B$115,1,0)   ),0)</f>
        <v>0</v>
      </c>
      <c r="K354" s="22">
        <f ca="1">IFERROR(MIN(1, VLOOKUP(C354,Aanvraagformulier!$N$99:$N$115,1,0)   ),0)</f>
        <v>0</v>
      </c>
      <c r="L354" s="22">
        <f t="shared" ca="1" si="42"/>
        <v>0</v>
      </c>
      <c r="M354" s="22">
        <f t="shared" ca="1" si="43"/>
        <v>0</v>
      </c>
      <c r="N354" s="127">
        <f t="shared" ca="1" si="44"/>
        <v>0</v>
      </c>
      <c r="O354" s="126">
        <f t="shared" ca="1" si="45"/>
        <v>0</v>
      </c>
    </row>
    <row r="355" spans="2:15" x14ac:dyDescent="0.2">
      <c r="B355" s="128">
        <f t="shared" ca="1" si="40"/>
        <v>45487</v>
      </c>
      <c r="C355" s="118">
        <f t="shared" ca="1" si="46"/>
        <v>45487</v>
      </c>
      <c r="D355" s="22">
        <f t="shared" ca="1" si="41"/>
        <v>7</v>
      </c>
      <c r="E355" s="118">
        <f ca="1">VLOOKUP(C355,'Vakantie-Feestdagen'!B:B,1,1)</f>
        <v>45479</v>
      </c>
      <c r="F355" s="118">
        <f ca="1">INDEX('Vakantie-Feestdagen'!C:C,MATCH(E355,'Vakantie-Feestdagen'!B:B,0))</f>
        <v>45522</v>
      </c>
      <c r="G355" s="118" t="str">
        <f ca="1">INDEX('Vakantie-Feestdagen'!D:D,MATCH(F355,'Vakantie-Feestdagen'!C:C,0))</f>
        <v>Zomer</v>
      </c>
      <c r="H355" s="22">
        <f t="shared" ca="1" si="47"/>
        <v>1</v>
      </c>
      <c r="I355" s="22">
        <f ca="1">IFERROR(MIN(1, VLOOKUP(C355,'Vakantie-Feestdagen'!$U:$U,1,0)   ),0)</f>
        <v>0</v>
      </c>
      <c r="J355" s="22">
        <f ca="1">IFERROR(MIN(1, VLOOKUP(C355,Aanvraagformulier!$B$99:$B$115,1,0)   ),0)</f>
        <v>0</v>
      </c>
      <c r="K355" s="22">
        <f ca="1">IFERROR(MIN(1, VLOOKUP(C355,Aanvraagformulier!$N$99:$N$115,1,0)   ),0)</f>
        <v>0</v>
      </c>
      <c r="L355" s="22">
        <f t="shared" ca="1" si="42"/>
        <v>0</v>
      </c>
      <c r="M355" s="22">
        <f t="shared" ca="1" si="43"/>
        <v>0</v>
      </c>
      <c r="N355" s="127">
        <f t="shared" ca="1" si="44"/>
        <v>0</v>
      </c>
      <c r="O355" s="126">
        <f t="shared" ca="1" si="45"/>
        <v>0</v>
      </c>
    </row>
    <row r="356" spans="2:15" x14ac:dyDescent="0.2">
      <c r="B356" s="128">
        <f t="shared" ca="1" si="40"/>
        <v>45488</v>
      </c>
      <c r="C356" s="118">
        <f t="shared" ca="1" si="46"/>
        <v>45488</v>
      </c>
      <c r="D356" s="22">
        <f t="shared" ca="1" si="41"/>
        <v>1</v>
      </c>
      <c r="E356" s="118">
        <f ca="1">VLOOKUP(C356,'Vakantie-Feestdagen'!B:B,1,1)</f>
        <v>45479</v>
      </c>
      <c r="F356" s="118">
        <f ca="1">INDEX('Vakantie-Feestdagen'!C:C,MATCH(E356,'Vakantie-Feestdagen'!B:B,0))</f>
        <v>45522</v>
      </c>
      <c r="G356" s="118" t="str">
        <f ca="1">INDEX('Vakantie-Feestdagen'!D:D,MATCH(F356,'Vakantie-Feestdagen'!C:C,0))</f>
        <v>Zomer</v>
      </c>
      <c r="H356" s="22">
        <f t="shared" ca="1" si="47"/>
        <v>1</v>
      </c>
      <c r="I356" s="22">
        <f ca="1">IFERROR(MIN(1, VLOOKUP(C356,'Vakantie-Feestdagen'!$U:$U,1,0)   ),0)</f>
        <v>0</v>
      </c>
      <c r="J356" s="22">
        <f ca="1">IFERROR(MIN(1, VLOOKUP(C356,Aanvraagformulier!$B$99:$B$115,1,0)   ),0)</f>
        <v>0</v>
      </c>
      <c r="K356" s="22">
        <f ca="1">IFERROR(MIN(1, VLOOKUP(C356,Aanvraagformulier!$N$99:$N$115,1,0)   ),0)</f>
        <v>0</v>
      </c>
      <c r="L356" s="22">
        <f t="shared" ca="1" si="42"/>
        <v>0</v>
      </c>
      <c r="M356" s="22">
        <f t="shared" ca="1" si="43"/>
        <v>0</v>
      </c>
      <c r="N356" s="127">
        <f t="shared" ca="1" si="44"/>
        <v>0</v>
      </c>
      <c r="O356" s="126">
        <f t="shared" ca="1" si="45"/>
        <v>0</v>
      </c>
    </row>
    <row r="357" spans="2:15" x14ac:dyDescent="0.2">
      <c r="B357" s="128">
        <f t="shared" ca="1" si="40"/>
        <v>45489</v>
      </c>
      <c r="C357" s="118">
        <f t="shared" ca="1" si="46"/>
        <v>45489</v>
      </c>
      <c r="D357" s="22">
        <f t="shared" ca="1" si="41"/>
        <v>2</v>
      </c>
      <c r="E357" s="118">
        <f ca="1">VLOOKUP(C357,'Vakantie-Feestdagen'!B:B,1,1)</f>
        <v>45479</v>
      </c>
      <c r="F357" s="118">
        <f ca="1">INDEX('Vakantie-Feestdagen'!C:C,MATCH(E357,'Vakantie-Feestdagen'!B:B,0))</f>
        <v>45522</v>
      </c>
      <c r="G357" s="118" t="str">
        <f ca="1">INDEX('Vakantie-Feestdagen'!D:D,MATCH(F357,'Vakantie-Feestdagen'!C:C,0))</f>
        <v>Zomer</v>
      </c>
      <c r="H357" s="22">
        <f t="shared" ca="1" si="47"/>
        <v>1</v>
      </c>
      <c r="I357" s="22">
        <f ca="1">IFERROR(MIN(1, VLOOKUP(C357,'Vakantie-Feestdagen'!$U:$U,1,0)   ),0)</f>
        <v>0</v>
      </c>
      <c r="J357" s="22">
        <f ca="1">IFERROR(MIN(1, VLOOKUP(C357,Aanvraagformulier!$B$99:$B$115,1,0)   ),0)</f>
        <v>0</v>
      </c>
      <c r="K357" s="22">
        <f ca="1">IFERROR(MIN(1, VLOOKUP(C357,Aanvraagformulier!$N$99:$N$115,1,0)   ),0)</f>
        <v>0</v>
      </c>
      <c r="L357" s="22">
        <f t="shared" ca="1" si="42"/>
        <v>0</v>
      </c>
      <c r="M357" s="22">
        <f t="shared" ca="1" si="43"/>
        <v>0</v>
      </c>
      <c r="N357" s="127">
        <f t="shared" ca="1" si="44"/>
        <v>0</v>
      </c>
      <c r="O357" s="126">
        <f t="shared" ca="1" si="45"/>
        <v>0</v>
      </c>
    </row>
    <row r="358" spans="2:15" x14ac:dyDescent="0.2">
      <c r="B358" s="128">
        <f t="shared" ca="1" si="40"/>
        <v>45490</v>
      </c>
      <c r="C358" s="118">
        <f t="shared" ca="1" si="46"/>
        <v>45490</v>
      </c>
      <c r="D358" s="22">
        <f t="shared" ca="1" si="41"/>
        <v>3</v>
      </c>
      <c r="E358" s="118">
        <f ca="1">VLOOKUP(C358,'Vakantie-Feestdagen'!B:B,1,1)</f>
        <v>45479</v>
      </c>
      <c r="F358" s="118">
        <f ca="1">INDEX('Vakantie-Feestdagen'!C:C,MATCH(E358,'Vakantie-Feestdagen'!B:B,0))</f>
        <v>45522</v>
      </c>
      <c r="G358" s="118" t="str">
        <f ca="1">INDEX('Vakantie-Feestdagen'!D:D,MATCH(F358,'Vakantie-Feestdagen'!C:C,0))</f>
        <v>Zomer</v>
      </c>
      <c r="H358" s="22">
        <f t="shared" ca="1" si="47"/>
        <v>1</v>
      </c>
      <c r="I358" s="22">
        <f ca="1">IFERROR(MIN(1, VLOOKUP(C358,'Vakantie-Feestdagen'!$U:$U,1,0)   ),0)</f>
        <v>0</v>
      </c>
      <c r="J358" s="22">
        <f ca="1">IFERROR(MIN(1, VLOOKUP(C358,Aanvraagformulier!$B$99:$B$115,1,0)   ),0)</f>
        <v>0</v>
      </c>
      <c r="K358" s="22">
        <f ca="1">IFERROR(MIN(1, VLOOKUP(C358,Aanvraagformulier!$N$99:$N$115,1,0)   ),0)</f>
        <v>0</v>
      </c>
      <c r="L358" s="22">
        <f t="shared" ca="1" si="42"/>
        <v>0</v>
      </c>
      <c r="M358" s="22">
        <f t="shared" ca="1" si="43"/>
        <v>0</v>
      </c>
      <c r="N358" s="127">
        <f t="shared" ca="1" si="44"/>
        <v>0</v>
      </c>
      <c r="O358" s="126">
        <f t="shared" ca="1" si="45"/>
        <v>0</v>
      </c>
    </row>
    <row r="359" spans="2:15" x14ac:dyDescent="0.2">
      <c r="B359" s="128">
        <f t="shared" ca="1" si="40"/>
        <v>45491</v>
      </c>
      <c r="C359" s="118">
        <f t="shared" ca="1" si="46"/>
        <v>45491</v>
      </c>
      <c r="D359" s="22">
        <f t="shared" ca="1" si="41"/>
        <v>4</v>
      </c>
      <c r="E359" s="118">
        <f ca="1">VLOOKUP(C359,'Vakantie-Feestdagen'!B:B,1,1)</f>
        <v>45479</v>
      </c>
      <c r="F359" s="118">
        <f ca="1">INDEX('Vakantie-Feestdagen'!C:C,MATCH(E359,'Vakantie-Feestdagen'!B:B,0))</f>
        <v>45522</v>
      </c>
      <c r="G359" s="118" t="str">
        <f ca="1">INDEX('Vakantie-Feestdagen'!D:D,MATCH(F359,'Vakantie-Feestdagen'!C:C,0))</f>
        <v>Zomer</v>
      </c>
      <c r="H359" s="22">
        <f t="shared" ca="1" si="47"/>
        <v>1</v>
      </c>
      <c r="I359" s="22">
        <f ca="1">IFERROR(MIN(1, VLOOKUP(C359,'Vakantie-Feestdagen'!$U:$U,1,0)   ),0)</f>
        <v>0</v>
      </c>
      <c r="J359" s="22">
        <f ca="1">IFERROR(MIN(1, VLOOKUP(C359,Aanvraagformulier!$B$99:$B$115,1,0)   ),0)</f>
        <v>0</v>
      </c>
      <c r="K359" s="22">
        <f ca="1">IFERROR(MIN(1, VLOOKUP(C359,Aanvraagformulier!$N$99:$N$115,1,0)   ),0)</f>
        <v>0</v>
      </c>
      <c r="L359" s="22">
        <f t="shared" ca="1" si="42"/>
        <v>0</v>
      </c>
      <c r="M359" s="22">
        <f t="shared" ca="1" si="43"/>
        <v>0</v>
      </c>
      <c r="N359" s="127">
        <f t="shared" ca="1" si="44"/>
        <v>0</v>
      </c>
      <c r="O359" s="126">
        <f t="shared" ca="1" si="45"/>
        <v>0</v>
      </c>
    </row>
    <row r="360" spans="2:15" x14ac:dyDescent="0.2">
      <c r="B360" s="128">
        <f t="shared" ca="1" si="40"/>
        <v>45492</v>
      </c>
      <c r="C360" s="118">
        <f t="shared" ca="1" si="46"/>
        <v>45492</v>
      </c>
      <c r="D360" s="22">
        <f t="shared" ca="1" si="41"/>
        <v>5</v>
      </c>
      <c r="E360" s="118">
        <f ca="1">VLOOKUP(C360,'Vakantie-Feestdagen'!B:B,1,1)</f>
        <v>45479</v>
      </c>
      <c r="F360" s="118">
        <f ca="1">INDEX('Vakantie-Feestdagen'!C:C,MATCH(E360,'Vakantie-Feestdagen'!B:B,0))</f>
        <v>45522</v>
      </c>
      <c r="G360" s="118" t="str">
        <f ca="1">INDEX('Vakantie-Feestdagen'!D:D,MATCH(F360,'Vakantie-Feestdagen'!C:C,0))</f>
        <v>Zomer</v>
      </c>
      <c r="H360" s="22">
        <f t="shared" ca="1" si="47"/>
        <v>1</v>
      </c>
      <c r="I360" s="22">
        <f ca="1">IFERROR(MIN(1, VLOOKUP(C360,'Vakantie-Feestdagen'!$U:$U,1,0)   ),0)</f>
        <v>0</v>
      </c>
      <c r="J360" s="22">
        <f ca="1">IFERROR(MIN(1, VLOOKUP(C360,Aanvraagformulier!$B$99:$B$115,1,0)   ),0)</f>
        <v>0</v>
      </c>
      <c r="K360" s="22">
        <f ca="1">IFERROR(MIN(1, VLOOKUP(C360,Aanvraagformulier!$N$99:$N$115,1,0)   ),0)</f>
        <v>0</v>
      </c>
      <c r="L360" s="22">
        <f t="shared" ca="1" si="42"/>
        <v>0</v>
      </c>
      <c r="M360" s="22">
        <f t="shared" ca="1" si="43"/>
        <v>0</v>
      </c>
      <c r="N360" s="127">
        <f t="shared" ca="1" si="44"/>
        <v>0</v>
      </c>
      <c r="O360" s="126">
        <f t="shared" ca="1" si="45"/>
        <v>0</v>
      </c>
    </row>
    <row r="361" spans="2:15" x14ac:dyDescent="0.2">
      <c r="B361" s="128">
        <f t="shared" ca="1" si="40"/>
        <v>45493</v>
      </c>
      <c r="C361" s="118">
        <f t="shared" ca="1" si="46"/>
        <v>45493</v>
      </c>
      <c r="D361" s="22">
        <f t="shared" ca="1" si="41"/>
        <v>6</v>
      </c>
      <c r="E361" s="118">
        <f ca="1">VLOOKUP(C361,'Vakantie-Feestdagen'!B:B,1,1)</f>
        <v>45479</v>
      </c>
      <c r="F361" s="118">
        <f ca="1">INDEX('Vakantie-Feestdagen'!C:C,MATCH(E361,'Vakantie-Feestdagen'!B:B,0))</f>
        <v>45522</v>
      </c>
      <c r="G361" s="118" t="str">
        <f ca="1">INDEX('Vakantie-Feestdagen'!D:D,MATCH(F361,'Vakantie-Feestdagen'!C:C,0))</f>
        <v>Zomer</v>
      </c>
      <c r="H361" s="22">
        <f t="shared" ca="1" si="47"/>
        <v>1</v>
      </c>
      <c r="I361" s="22">
        <f ca="1">IFERROR(MIN(1, VLOOKUP(C361,'Vakantie-Feestdagen'!$U:$U,1,0)   ),0)</f>
        <v>0</v>
      </c>
      <c r="J361" s="22">
        <f ca="1">IFERROR(MIN(1, VLOOKUP(C361,Aanvraagformulier!$B$99:$B$115,1,0)   ),0)</f>
        <v>0</v>
      </c>
      <c r="K361" s="22">
        <f ca="1">IFERROR(MIN(1, VLOOKUP(C361,Aanvraagformulier!$N$99:$N$115,1,0)   ),0)</f>
        <v>0</v>
      </c>
      <c r="L361" s="22">
        <f t="shared" ca="1" si="42"/>
        <v>0</v>
      </c>
      <c r="M361" s="22">
        <f t="shared" ca="1" si="43"/>
        <v>0</v>
      </c>
      <c r="N361" s="127">
        <f t="shared" ca="1" si="44"/>
        <v>0</v>
      </c>
      <c r="O361" s="126">
        <f t="shared" ca="1" si="45"/>
        <v>0</v>
      </c>
    </row>
    <row r="362" spans="2:15" x14ac:dyDescent="0.2">
      <c r="B362" s="128">
        <f t="shared" ca="1" si="40"/>
        <v>45494</v>
      </c>
      <c r="C362" s="118">
        <f t="shared" ca="1" si="46"/>
        <v>45494</v>
      </c>
      <c r="D362" s="22">
        <f t="shared" ca="1" si="41"/>
        <v>7</v>
      </c>
      <c r="E362" s="118">
        <f ca="1">VLOOKUP(C362,'Vakantie-Feestdagen'!B:B,1,1)</f>
        <v>45479</v>
      </c>
      <c r="F362" s="118">
        <f ca="1">INDEX('Vakantie-Feestdagen'!C:C,MATCH(E362,'Vakantie-Feestdagen'!B:B,0))</f>
        <v>45522</v>
      </c>
      <c r="G362" s="118" t="str">
        <f ca="1">INDEX('Vakantie-Feestdagen'!D:D,MATCH(F362,'Vakantie-Feestdagen'!C:C,0))</f>
        <v>Zomer</v>
      </c>
      <c r="H362" s="22">
        <f t="shared" ca="1" si="47"/>
        <v>1</v>
      </c>
      <c r="I362" s="22">
        <f ca="1">IFERROR(MIN(1, VLOOKUP(C362,'Vakantie-Feestdagen'!$U:$U,1,0)   ),0)</f>
        <v>0</v>
      </c>
      <c r="J362" s="22">
        <f ca="1">IFERROR(MIN(1, VLOOKUP(C362,Aanvraagformulier!$B$99:$B$115,1,0)   ),0)</f>
        <v>0</v>
      </c>
      <c r="K362" s="22">
        <f ca="1">IFERROR(MIN(1, VLOOKUP(C362,Aanvraagformulier!$N$99:$N$115,1,0)   ),0)</f>
        <v>0</v>
      </c>
      <c r="L362" s="22">
        <f t="shared" ca="1" si="42"/>
        <v>0</v>
      </c>
      <c r="M362" s="22">
        <f t="shared" ca="1" si="43"/>
        <v>0</v>
      </c>
      <c r="N362" s="127">
        <f t="shared" ca="1" si="44"/>
        <v>0</v>
      </c>
      <c r="O362" s="126">
        <f t="shared" ca="1" si="45"/>
        <v>0</v>
      </c>
    </row>
    <row r="363" spans="2:15" x14ac:dyDescent="0.2">
      <c r="B363" s="128">
        <f t="shared" ca="1" si="40"/>
        <v>45495</v>
      </c>
      <c r="C363" s="118">
        <f t="shared" ca="1" si="46"/>
        <v>45495</v>
      </c>
      <c r="D363" s="22">
        <f t="shared" ca="1" si="41"/>
        <v>1</v>
      </c>
      <c r="E363" s="118">
        <f ca="1">VLOOKUP(C363,'Vakantie-Feestdagen'!B:B,1,1)</f>
        <v>45479</v>
      </c>
      <c r="F363" s="118">
        <f ca="1">INDEX('Vakantie-Feestdagen'!C:C,MATCH(E363,'Vakantie-Feestdagen'!B:B,0))</f>
        <v>45522</v>
      </c>
      <c r="G363" s="118" t="str">
        <f ca="1">INDEX('Vakantie-Feestdagen'!D:D,MATCH(F363,'Vakantie-Feestdagen'!C:C,0))</f>
        <v>Zomer</v>
      </c>
      <c r="H363" s="22">
        <f t="shared" ca="1" si="47"/>
        <v>1</v>
      </c>
      <c r="I363" s="22">
        <f ca="1">IFERROR(MIN(1, VLOOKUP(C363,'Vakantie-Feestdagen'!$U:$U,1,0)   ),0)</f>
        <v>0</v>
      </c>
      <c r="J363" s="22">
        <f ca="1">IFERROR(MIN(1, VLOOKUP(C363,Aanvraagformulier!$B$99:$B$115,1,0)   ),0)</f>
        <v>0</v>
      </c>
      <c r="K363" s="22">
        <f ca="1">IFERROR(MIN(1, VLOOKUP(C363,Aanvraagformulier!$N$99:$N$115,1,0)   ),0)</f>
        <v>0</v>
      </c>
      <c r="L363" s="22">
        <f t="shared" ca="1" si="42"/>
        <v>0</v>
      </c>
      <c r="M363" s="22">
        <f t="shared" ca="1" si="43"/>
        <v>0</v>
      </c>
      <c r="N363" s="127">
        <f t="shared" ca="1" si="44"/>
        <v>0</v>
      </c>
      <c r="O363" s="126">
        <f t="shared" ca="1" si="45"/>
        <v>0</v>
      </c>
    </row>
    <row r="364" spans="2:15" x14ac:dyDescent="0.2">
      <c r="B364" s="128">
        <f t="shared" ca="1" si="40"/>
        <v>45496</v>
      </c>
      <c r="C364" s="118">
        <f t="shared" ca="1" si="46"/>
        <v>45496</v>
      </c>
      <c r="D364" s="22">
        <f t="shared" ca="1" si="41"/>
        <v>2</v>
      </c>
      <c r="E364" s="118">
        <f ca="1">VLOOKUP(C364,'Vakantie-Feestdagen'!B:B,1,1)</f>
        <v>45479</v>
      </c>
      <c r="F364" s="118">
        <f ca="1">INDEX('Vakantie-Feestdagen'!C:C,MATCH(E364,'Vakantie-Feestdagen'!B:B,0))</f>
        <v>45522</v>
      </c>
      <c r="G364" s="118" t="str">
        <f ca="1">INDEX('Vakantie-Feestdagen'!D:D,MATCH(F364,'Vakantie-Feestdagen'!C:C,0))</f>
        <v>Zomer</v>
      </c>
      <c r="H364" s="22">
        <f t="shared" ca="1" si="47"/>
        <v>1</v>
      </c>
      <c r="I364" s="22">
        <f ca="1">IFERROR(MIN(1, VLOOKUP(C364,'Vakantie-Feestdagen'!$U:$U,1,0)   ),0)</f>
        <v>0</v>
      </c>
      <c r="J364" s="22">
        <f ca="1">IFERROR(MIN(1, VLOOKUP(C364,Aanvraagformulier!$B$99:$B$115,1,0)   ),0)</f>
        <v>0</v>
      </c>
      <c r="K364" s="22">
        <f ca="1">IFERROR(MIN(1, VLOOKUP(C364,Aanvraagformulier!$N$99:$N$115,1,0)   ),0)</f>
        <v>0</v>
      </c>
      <c r="L364" s="22">
        <f t="shared" ca="1" si="42"/>
        <v>0</v>
      </c>
      <c r="M364" s="22">
        <f t="shared" ca="1" si="43"/>
        <v>0</v>
      </c>
      <c r="N364" s="127">
        <f t="shared" ca="1" si="44"/>
        <v>0</v>
      </c>
      <c r="O364" s="126">
        <f t="shared" ca="1" si="45"/>
        <v>0</v>
      </c>
    </row>
    <row r="365" spans="2:15" x14ac:dyDescent="0.2">
      <c r="B365" s="128">
        <f t="shared" ca="1" si="40"/>
        <v>45497</v>
      </c>
      <c r="C365" s="118">
        <f t="shared" ca="1" si="46"/>
        <v>45497</v>
      </c>
      <c r="D365" s="22">
        <f t="shared" ca="1" si="41"/>
        <v>3</v>
      </c>
      <c r="E365" s="118">
        <f ca="1">VLOOKUP(C365,'Vakantie-Feestdagen'!B:B,1,1)</f>
        <v>45479</v>
      </c>
      <c r="F365" s="118">
        <f ca="1">INDEX('Vakantie-Feestdagen'!C:C,MATCH(E365,'Vakantie-Feestdagen'!B:B,0))</f>
        <v>45522</v>
      </c>
      <c r="G365" s="118" t="str">
        <f ca="1">INDEX('Vakantie-Feestdagen'!D:D,MATCH(F365,'Vakantie-Feestdagen'!C:C,0))</f>
        <v>Zomer</v>
      </c>
      <c r="H365" s="22">
        <f t="shared" ca="1" si="47"/>
        <v>1</v>
      </c>
      <c r="I365" s="22">
        <f ca="1">IFERROR(MIN(1, VLOOKUP(C365,'Vakantie-Feestdagen'!$U:$U,1,0)   ),0)</f>
        <v>0</v>
      </c>
      <c r="J365" s="22">
        <f ca="1">IFERROR(MIN(1, VLOOKUP(C365,Aanvraagformulier!$B$99:$B$115,1,0)   ),0)</f>
        <v>0</v>
      </c>
      <c r="K365" s="22">
        <f ca="1">IFERROR(MIN(1, VLOOKUP(C365,Aanvraagformulier!$N$99:$N$115,1,0)   ),0)</f>
        <v>0</v>
      </c>
      <c r="L365" s="22">
        <f t="shared" ca="1" si="42"/>
        <v>0</v>
      </c>
      <c r="M365" s="22">
        <f t="shared" ca="1" si="43"/>
        <v>0</v>
      </c>
      <c r="N365" s="127">
        <f t="shared" ca="1" si="44"/>
        <v>0</v>
      </c>
      <c r="O365" s="126">
        <f t="shared" ca="1" si="45"/>
        <v>0</v>
      </c>
    </row>
    <row r="366" spans="2:15" x14ac:dyDescent="0.2">
      <c r="B366" s="128">
        <f t="shared" ca="1" si="40"/>
        <v>45498</v>
      </c>
      <c r="C366" s="118">
        <f t="shared" ca="1" si="46"/>
        <v>45498</v>
      </c>
      <c r="D366" s="22">
        <f t="shared" ca="1" si="41"/>
        <v>4</v>
      </c>
      <c r="E366" s="118">
        <f ca="1">VLOOKUP(C366,'Vakantie-Feestdagen'!B:B,1,1)</f>
        <v>45479</v>
      </c>
      <c r="F366" s="118">
        <f ca="1">INDEX('Vakantie-Feestdagen'!C:C,MATCH(E366,'Vakantie-Feestdagen'!B:B,0))</f>
        <v>45522</v>
      </c>
      <c r="G366" s="118" t="str">
        <f ca="1">INDEX('Vakantie-Feestdagen'!D:D,MATCH(F366,'Vakantie-Feestdagen'!C:C,0))</f>
        <v>Zomer</v>
      </c>
      <c r="H366" s="22">
        <f t="shared" ca="1" si="47"/>
        <v>1</v>
      </c>
      <c r="I366" s="22">
        <f ca="1">IFERROR(MIN(1, VLOOKUP(C366,'Vakantie-Feestdagen'!$U:$U,1,0)   ),0)</f>
        <v>0</v>
      </c>
      <c r="J366" s="22">
        <f ca="1">IFERROR(MIN(1, VLOOKUP(C366,Aanvraagformulier!$B$99:$B$115,1,0)   ),0)</f>
        <v>0</v>
      </c>
      <c r="K366" s="22">
        <f ca="1">IFERROR(MIN(1, VLOOKUP(C366,Aanvraagformulier!$N$99:$N$115,1,0)   ),0)</f>
        <v>0</v>
      </c>
      <c r="L366" s="22">
        <f t="shared" ca="1" si="42"/>
        <v>0</v>
      </c>
      <c r="M366" s="22">
        <f t="shared" ca="1" si="43"/>
        <v>0</v>
      </c>
      <c r="N366" s="127">
        <f t="shared" ca="1" si="44"/>
        <v>0</v>
      </c>
      <c r="O366" s="126">
        <f t="shared" ca="1" si="45"/>
        <v>0</v>
      </c>
    </row>
    <row r="367" spans="2:15" x14ac:dyDescent="0.2">
      <c r="B367" s="128">
        <f t="shared" ca="1" si="40"/>
        <v>45499</v>
      </c>
      <c r="C367" s="118">
        <f t="shared" ca="1" si="46"/>
        <v>45499</v>
      </c>
      <c r="D367" s="22">
        <f t="shared" ca="1" si="41"/>
        <v>5</v>
      </c>
      <c r="E367" s="118">
        <f ca="1">VLOOKUP(C367,'Vakantie-Feestdagen'!B:B,1,1)</f>
        <v>45479</v>
      </c>
      <c r="F367" s="118">
        <f ca="1">INDEX('Vakantie-Feestdagen'!C:C,MATCH(E367,'Vakantie-Feestdagen'!B:B,0))</f>
        <v>45522</v>
      </c>
      <c r="G367" s="118" t="str">
        <f ca="1">INDEX('Vakantie-Feestdagen'!D:D,MATCH(F367,'Vakantie-Feestdagen'!C:C,0))</f>
        <v>Zomer</v>
      </c>
      <c r="H367" s="22">
        <f t="shared" ca="1" si="47"/>
        <v>1</v>
      </c>
      <c r="I367" s="22">
        <f ca="1">IFERROR(MIN(1, VLOOKUP(C367,'Vakantie-Feestdagen'!$U:$U,1,0)   ),0)</f>
        <v>0</v>
      </c>
      <c r="J367" s="22">
        <f ca="1">IFERROR(MIN(1, VLOOKUP(C367,Aanvraagformulier!$B$99:$B$115,1,0)   ),0)</f>
        <v>0</v>
      </c>
      <c r="K367" s="22">
        <f ca="1">IFERROR(MIN(1, VLOOKUP(C367,Aanvraagformulier!$N$99:$N$115,1,0)   ),0)</f>
        <v>0</v>
      </c>
      <c r="L367" s="22">
        <f t="shared" ca="1" si="42"/>
        <v>0</v>
      </c>
      <c r="M367" s="22">
        <f t="shared" ca="1" si="43"/>
        <v>0</v>
      </c>
      <c r="N367" s="127">
        <f t="shared" ca="1" si="44"/>
        <v>0</v>
      </c>
      <c r="O367" s="126">
        <f t="shared" ca="1" si="45"/>
        <v>0</v>
      </c>
    </row>
    <row r="368" spans="2:15" x14ac:dyDescent="0.2">
      <c r="B368" s="128">
        <f t="shared" ca="1" si="40"/>
        <v>45500</v>
      </c>
      <c r="C368" s="118">
        <f t="shared" ca="1" si="46"/>
        <v>45500</v>
      </c>
      <c r="D368" s="22">
        <f t="shared" ca="1" si="41"/>
        <v>6</v>
      </c>
      <c r="E368" s="118">
        <f ca="1">VLOOKUP(C368,'Vakantie-Feestdagen'!B:B,1,1)</f>
        <v>45479</v>
      </c>
      <c r="F368" s="118">
        <f ca="1">INDEX('Vakantie-Feestdagen'!C:C,MATCH(E368,'Vakantie-Feestdagen'!B:B,0))</f>
        <v>45522</v>
      </c>
      <c r="G368" s="118" t="str">
        <f ca="1">INDEX('Vakantie-Feestdagen'!D:D,MATCH(F368,'Vakantie-Feestdagen'!C:C,0))</f>
        <v>Zomer</v>
      </c>
      <c r="H368" s="22">
        <f t="shared" ca="1" si="47"/>
        <v>1</v>
      </c>
      <c r="I368" s="22">
        <f ca="1">IFERROR(MIN(1, VLOOKUP(C368,'Vakantie-Feestdagen'!$U:$U,1,0)   ),0)</f>
        <v>0</v>
      </c>
      <c r="J368" s="22">
        <f ca="1">IFERROR(MIN(1, VLOOKUP(C368,Aanvraagformulier!$B$99:$B$115,1,0)   ),0)</f>
        <v>0</v>
      </c>
      <c r="K368" s="22">
        <f ca="1">IFERROR(MIN(1, VLOOKUP(C368,Aanvraagformulier!$N$99:$N$115,1,0)   ),0)</f>
        <v>0</v>
      </c>
      <c r="L368" s="22">
        <f t="shared" ca="1" si="42"/>
        <v>0</v>
      </c>
      <c r="M368" s="22">
        <f t="shared" ca="1" si="43"/>
        <v>0</v>
      </c>
      <c r="N368" s="127">
        <f t="shared" ca="1" si="44"/>
        <v>0</v>
      </c>
      <c r="O368" s="126">
        <f t="shared" ca="1" si="45"/>
        <v>0</v>
      </c>
    </row>
    <row r="369" spans="2:15" x14ac:dyDescent="0.2">
      <c r="B369" s="128">
        <f t="shared" ca="1" si="40"/>
        <v>45501</v>
      </c>
      <c r="C369" s="118">
        <f t="shared" ca="1" si="46"/>
        <v>45501</v>
      </c>
      <c r="D369" s="22">
        <f t="shared" ca="1" si="41"/>
        <v>7</v>
      </c>
      <c r="E369" s="118">
        <f ca="1">VLOOKUP(C369,'Vakantie-Feestdagen'!B:B,1,1)</f>
        <v>45479</v>
      </c>
      <c r="F369" s="118">
        <f ca="1">INDEX('Vakantie-Feestdagen'!C:C,MATCH(E369,'Vakantie-Feestdagen'!B:B,0))</f>
        <v>45522</v>
      </c>
      <c r="G369" s="118" t="str">
        <f ca="1">INDEX('Vakantie-Feestdagen'!D:D,MATCH(F369,'Vakantie-Feestdagen'!C:C,0))</f>
        <v>Zomer</v>
      </c>
      <c r="H369" s="22">
        <f t="shared" ca="1" si="47"/>
        <v>1</v>
      </c>
      <c r="I369" s="22">
        <f ca="1">IFERROR(MIN(1, VLOOKUP(C369,'Vakantie-Feestdagen'!$U:$U,1,0)   ),0)</f>
        <v>0</v>
      </c>
      <c r="J369" s="22">
        <f ca="1">IFERROR(MIN(1, VLOOKUP(C369,Aanvraagformulier!$B$99:$B$115,1,0)   ),0)</f>
        <v>0</v>
      </c>
      <c r="K369" s="22">
        <f ca="1">IFERROR(MIN(1, VLOOKUP(C369,Aanvraagformulier!$N$99:$N$115,1,0)   ),0)</f>
        <v>0</v>
      </c>
      <c r="L369" s="22">
        <f t="shared" ca="1" si="42"/>
        <v>0</v>
      </c>
      <c r="M369" s="22">
        <f t="shared" ca="1" si="43"/>
        <v>0</v>
      </c>
      <c r="N369" s="127">
        <f t="shared" ca="1" si="44"/>
        <v>0</v>
      </c>
      <c r="O369" s="126">
        <f t="shared" ca="1" si="45"/>
        <v>0</v>
      </c>
    </row>
    <row r="370" spans="2:15" x14ac:dyDescent="0.2">
      <c r="B370" s="128">
        <f t="shared" ca="1" si="40"/>
        <v>45502</v>
      </c>
      <c r="C370" s="118">
        <f t="shared" ca="1" si="46"/>
        <v>45502</v>
      </c>
      <c r="D370" s="22">
        <f t="shared" ca="1" si="41"/>
        <v>1</v>
      </c>
      <c r="E370" s="118">
        <f ca="1">VLOOKUP(C370,'Vakantie-Feestdagen'!B:B,1,1)</f>
        <v>45479</v>
      </c>
      <c r="F370" s="118">
        <f ca="1">INDEX('Vakantie-Feestdagen'!C:C,MATCH(E370,'Vakantie-Feestdagen'!B:B,0))</f>
        <v>45522</v>
      </c>
      <c r="G370" s="118" t="str">
        <f ca="1">INDEX('Vakantie-Feestdagen'!D:D,MATCH(F370,'Vakantie-Feestdagen'!C:C,0))</f>
        <v>Zomer</v>
      </c>
      <c r="H370" s="22">
        <f t="shared" ca="1" si="47"/>
        <v>1</v>
      </c>
      <c r="I370" s="22">
        <f ca="1">IFERROR(MIN(1, VLOOKUP(C370,'Vakantie-Feestdagen'!$U:$U,1,0)   ),0)</f>
        <v>0</v>
      </c>
      <c r="J370" s="22">
        <f ca="1">IFERROR(MIN(1, VLOOKUP(C370,Aanvraagformulier!$B$99:$B$115,1,0)   ),0)</f>
        <v>0</v>
      </c>
      <c r="K370" s="22">
        <f ca="1">IFERROR(MIN(1, VLOOKUP(C370,Aanvraagformulier!$N$99:$N$115,1,0)   ),0)</f>
        <v>0</v>
      </c>
      <c r="L370" s="22">
        <f t="shared" ca="1" si="42"/>
        <v>0</v>
      </c>
      <c r="M370" s="22">
        <f t="shared" ca="1" si="43"/>
        <v>0</v>
      </c>
      <c r="N370" s="127">
        <f t="shared" ca="1" si="44"/>
        <v>0</v>
      </c>
      <c r="O370" s="126">
        <f t="shared" ca="1" si="45"/>
        <v>0</v>
      </c>
    </row>
    <row r="371" spans="2:15" x14ac:dyDescent="0.2">
      <c r="B371" s="128">
        <f t="shared" ca="1" si="40"/>
        <v>45503</v>
      </c>
      <c r="C371" s="118">
        <f t="shared" ca="1" si="46"/>
        <v>45503</v>
      </c>
      <c r="D371" s="22">
        <f t="shared" ca="1" si="41"/>
        <v>2</v>
      </c>
      <c r="E371" s="118">
        <f ca="1">VLOOKUP(C371,'Vakantie-Feestdagen'!B:B,1,1)</f>
        <v>45479</v>
      </c>
      <c r="F371" s="118">
        <f ca="1">INDEX('Vakantie-Feestdagen'!C:C,MATCH(E371,'Vakantie-Feestdagen'!B:B,0))</f>
        <v>45522</v>
      </c>
      <c r="G371" s="118" t="str">
        <f ca="1">INDEX('Vakantie-Feestdagen'!D:D,MATCH(F371,'Vakantie-Feestdagen'!C:C,0))</f>
        <v>Zomer</v>
      </c>
      <c r="H371" s="22">
        <f t="shared" ca="1" si="47"/>
        <v>1</v>
      </c>
      <c r="I371" s="22">
        <f ca="1">IFERROR(MIN(1, VLOOKUP(C371,'Vakantie-Feestdagen'!$U:$U,1,0)   ),0)</f>
        <v>0</v>
      </c>
      <c r="J371" s="22">
        <f ca="1">IFERROR(MIN(1, VLOOKUP(C371,Aanvraagformulier!$B$99:$B$115,1,0)   ),0)</f>
        <v>0</v>
      </c>
      <c r="K371" s="22">
        <f ca="1">IFERROR(MIN(1, VLOOKUP(C371,Aanvraagformulier!$N$99:$N$115,1,0)   ),0)</f>
        <v>0</v>
      </c>
      <c r="L371" s="22">
        <f t="shared" ca="1" si="42"/>
        <v>0</v>
      </c>
      <c r="M371" s="22">
        <f t="shared" ca="1" si="43"/>
        <v>0</v>
      </c>
      <c r="N371" s="127">
        <f t="shared" ca="1" si="44"/>
        <v>0</v>
      </c>
      <c r="O371" s="126">
        <f t="shared" ca="1" si="45"/>
        <v>0</v>
      </c>
    </row>
    <row r="372" spans="2:15" x14ac:dyDescent="0.2">
      <c r="B372" s="128">
        <f t="shared" ca="1" si="40"/>
        <v>45504</v>
      </c>
      <c r="C372" s="118">
        <f t="shared" ca="1" si="46"/>
        <v>45504</v>
      </c>
      <c r="D372" s="22">
        <f t="shared" ca="1" si="41"/>
        <v>3</v>
      </c>
      <c r="E372" s="118">
        <f ca="1">VLOOKUP(C372,'Vakantie-Feestdagen'!B:B,1,1)</f>
        <v>45479</v>
      </c>
      <c r="F372" s="118">
        <f ca="1">INDEX('Vakantie-Feestdagen'!C:C,MATCH(E372,'Vakantie-Feestdagen'!B:B,0))</f>
        <v>45522</v>
      </c>
      <c r="G372" s="118" t="str">
        <f ca="1">INDEX('Vakantie-Feestdagen'!D:D,MATCH(F372,'Vakantie-Feestdagen'!C:C,0))</f>
        <v>Zomer</v>
      </c>
      <c r="H372" s="22">
        <f t="shared" ca="1" si="47"/>
        <v>1</v>
      </c>
      <c r="I372" s="22">
        <f ca="1">IFERROR(MIN(1, VLOOKUP(C372,'Vakantie-Feestdagen'!$U:$U,1,0)   ),0)</f>
        <v>0</v>
      </c>
      <c r="J372" s="22">
        <f ca="1">IFERROR(MIN(1, VLOOKUP(C372,Aanvraagformulier!$B$99:$B$115,1,0)   ),0)</f>
        <v>0</v>
      </c>
      <c r="K372" s="22">
        <f ca="1">IFERROR(MIN(1, VLOOKUP(C372,Aanvraagformulier!$N$99:$N$115,1,0)   ),0)</f>
        <v>0</v>
      </c>
      <c r="L372" s="22">
        <f t="shared" ca="1" si="42"/>
        <v>0</v>
      </c>
      <c r="M372" s="22">
        <f t="shared" ca="1" si="43"/>
        <v>0</v>
      </c>
      <c r="N372" s="127">
        <f t="shared" ca="1" si="44"/>
        <v>0</v>
      </c>
      <c r="O372" s="126">
        <f t="shared" ca="1" si="45"/>
        <v>0</v>
      </c>
    </row>
    <row r="373" spans="2:15" x14ac:dyDescent="0.2">
      <c r="B373" s="128">
        <f t="shared" ca="1" si="40"/>
        <v>45505</v>
      </c>
      <c r="C373" s="118">
        <f ca="1">C372+1</f>
        <v>45505</v>
      </c>
      <c r="D373" s="22">
        <f t="shared" ca="1" si="41"/>
        <v>4</v>
      </c>
      <c r="E373" s="118">
        <f ca="1">VLOOKUP(C373,'Vakantie-Feestdagen'!B:B,1,1)</f>
        <v>45479</v>
      </c>
      <c r="F373" s="118">
        <f ca="1">INDEX('Vakantie-Feestdagen'!C:C,MATCH(E373,'Vakantie-Feestdagen'!B:B,0))</f>
        <v>45522</v>
      </c>
      <c r="G373" s="118" t="str">
        <f ca="1">INDEX('Vakantie-Feestdagen'!D:D,MATCH(F373,'Vakantie-Feestdagen'!C:C,0))</f>
        <v>Zomer</v>
      </c>
      <c r="H373" s="22">
        <f t="shared" ca="1" si="47"/>
        <v>1</v>
      </c>
      <c r="I373" s="22">
        <f ca="1">IFERROR(MIN(1, VLOOKUP(C373,'Vakantie-Feestdagen'!$U:$U,1,0)   ),0)</f>
        <v>0</v>
      </c>
      <c r="J373" s="22">
        <f ca="1">IFERROR(MIN(1, VLOOKUP(C373,Aanvraagformulier!$B$99:$B$115,1,0)   ),0)</f>
        <v>0</v>
      </c>
      <c r="K373" s="22">
        <f ca="1">IFERROR(MIN(1, VLOOKUP(C373,Aanvraagformulier!$N$99:$N$115,1,0)   ),0)</f>
        <v>0</v>
      </c>
      <c r="L373" s="22">
        <f t="shared" ca="1" si="42"/>
        <v>0</v>
      </c>
      <c r="M373" s="22">
        <f t="shared" ca="1" si="43"/>
        <v>0</v>
      </c>
      <c r="N373" s="127">
        <f t="shared" ca="1" si="44"/>
        <v>0</v>
      </c>
      <c r="O373" s="126">
        <f t="shared" ca="1" si="45"/>
        <v>0</v>
      </c>
    </row>
    <row r="374" spans="2:15" ht="3.75" customHeight="1" x14ac:dyDescent="0.2">
      <c r="B374" s="125"/>
      <c r="N374" s="121"/>
      <c r="O374" s="124"/>
    </row>
    <row r="375" spans="2:15" x14ac:dyDescent="0.2">
      <c r="B375" s="123"/>
      <c r="C375" s="122"/>
      <c r="D375" s="121"/>
      <c r="E375" s="121"/>
      <c r="F375" s="121"/>
      <c r="G375" s="121"/>
      <c r="H375" s="121"/>
      <c r="I375" s="121"/>
      <c r="J375" s="121"/>
      <c r="K375" s="121"/>
      <c r="L375" s="121"/>
      <c r="M375" s="121"/>
      <c r="N375" s="120">
        <f ca="1">SUM(N7:N374)</f>
        <v>0</v>
      </c>
      <c r="O375" s="119">
        <f ca="1">SUM(O7:O374)</f>
        <v>0</v>
      </c>
    </row>
  </sheetData>
  <sheetProtection algorithmName="SHA-512" hashValue="7eYibjGlRIjjVaLoq4zRlOZ2BPS/kYMNdhzjcxWKsC55tZr17g/wj9FnJaZQUHhALPe0kO3hoEV/u+UbKtvKhw==" saltValue="bgfGi2B3bZQCoiR17yzHXA==" spinCount="100000" sheet="1" objects="1" scenarios="1"/>
  <mergeCells count="1">
    <mergeCell ref="AH24:AI27"/>
  </mergeCells>
  <conditionalFormatting sqref="B7:O373">
    <cfRule type="expression" dxfId="2" priority="1">
      <formula>$D7&gt;=6</formula>
    </cfRule>
  </conditionalFormatting>
  <conditionalFormatting sqref="E7:G373">
    <cfRule type="expression" dxfId="1" priority="2">
      <formula>$H7=0</formula>
    </cfRule>
  </conditionalFormatting>
  <conditionalFormatting sqref="N7:O373">
    <cfRule type="expression" dxfId="0" priority="6">
      <formula>N7=0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selection activeCell="C4" sqref="C4"/>
    </sheetView>
  </sheetViews>
  <sheetFormatPr defaultRowHeight="14.25" x14ac:dyDescent="0.2"/>
  <cols>
    <col min="1" max="1" width="9" style="254"/>
    <col min="2" max="2" width="19.125" style="255" customWidth="1"/>
    <col min="3" max="3" width="62.125" style="251" customWidth="1"/>
  </cols>
  <sheetData>
    <row r="1" spans="1:3" s="253" customFormat="1" ht="15" x14ac:dyDescent="0.25">
      <c r="A1" s="254" t="s">
        <v>164</v>
      </c>
      <c r="B1" s="255" t="s">
        <v>165</v>
      </c>
      <c r="C1" s="252" t="s">
        <v>166</v>
      </c>
    </row>
    <row r="2" spans="1:3" ht="28.5" x14ac:dyDescent="0.2">
      <c r="A2" s="254">
        <v>202001</v>
      </c>
      <c r="B2" s="255">
        <v>43866</v>
      </c>
      <c r="C2" s="251" t="s">
        <v>167</v>
      </c>
    </row>
    <row r="3" spans="1:3" x14ac:dyDescent="0.2">
      <c r="A3" s="254">
        <v>202011</v>
      </c>
      <c r="B3" s="255">
        <v>44137</v>
      </c>
      <c r="C3" s="251" t="s">
        <v>168</v>
      </c>
    </row>
    <row r="4" spans="1:3" ht="72" x14ac:dyDescent="0.2">
      <c r="A4" s="254">
        <v>202011</v>
      </c>
      <c r="B4" s="255">
        <v>44137</v>
      </c>
      <c r="C4" s="251" t="s">
        <v>169</v>
      </c>
    </row>
  </sheetData>
  <sheetProtection algorithmName="SHA-512" hashValue="h6g29v0/LziKqGm09acSbwmvzWx5+cglt+zp5w1fw624NSoRZz77nclFHjmgT6rWRdYK1IuZM+5vucQw7ibPpA==" saltValue="nMT7PiNjXw1PtV4MhzVKd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6ee50b7-088a-44a1-b837-2a0299a9308e">
      <Terms xmlns="http://schemas.microsoft.com/office/infopath/2007/PartnerControls"/>
    </lcf76f155ced4ddcb4097134ff3c332f>
    <TaxCatchAll xmlns="7895a175-6f19-4ceb-a4a1-920846e77b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F1EF51637F844DBEEC7FC897D24CFB" ma:contentTypeVersion="13" ma:contentTypeDescription="Een nieuw document maken." ma:contentTypeScope="" ma:versionID="ec75955e46c5d33d3801c361d4dbb84f">
  <xsd:schema xmlns:xsd="http://www.w3.org/2001/XMLSchema" xmlns:xs="http://www.w3.org/2001/XMLSchema" xmlns:p="http://schemas.microsoft.com/office/2006/metadata/properties" xmlns:ns2="46ee50b7-088a-44a1-b837-2a0299a9308e" xmlns:ns3="7895a175-6f19-4ceb-a4a1-920846e77b57" targetNamespace="http://schemas.microsoft.com/office/2006/metadata/properties" ma:root="true" ma:fieldsID="ac9bf1138d6a8700b762d70eeaac05d3" ns2:_="" ns3:_="">
    <xsd:import namespace="46ee50b7-088a-44a1-b837-2a0299a9308e"/>
    <xsd:import namespace="7895a175-6f19-4ceb-a4a1-920846e77b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ee50b7-088a-44a1-b837-2a0299a93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854528c1-d428-40d4-b2ff-ac9bb6e28bf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95a175-6f19-4ceb-a4a1-920846e77b5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3c6ba9b6-9d37-4fd7-b43c-3fb9d74856f1}" ma:internalName="TaxCatchAll" ma:showField="CatchAllData" ma:web="7895a175-6f19-4ceb-a4a1-920846e77b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E41B32-EFD4-472C-A9B9-54A5AC2C74BB}">
  <ds:schemaRefs>
    <ds:schemaRef ds:uri="http://purl.org/dc/elements/1.1/"/>
    <ds:schemaRef ds:uri="http://purl.org/dc/dcmitype/"/>
    <ds:schemaRef ds:uri="http://www.w3.org/XML/1998/namespace"/>
    <ds:schemaRef ds:uri="69f0d5fe-0e14-4e41-baa5-24f22ad36865"/>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a3060557-d368-480d-80ab-18d613879a5b"/>
    <ds:schemaRef ds:uri="46ee50b7-088a-44a1-b837-2a0299a9308e"/>
    <ds:schemaRef ds:uri="7895a175-6f19-4ceb-a4a1-920846e77b57"/>
  </ds:schemaRefs>
</ds:datastoreItem>
</file>

<file path=customXml/itemProps2.xml><?xml version="1.0" encoding="utf-8"?>
<ds:datastoreItem xmlns:ds="http://schemas.openxmlformats.org/officeDocument/2006/customXml" ds:itemID="{03FDA0CB-3A56-45D3-A652-30210E4A7151}">
  <ds:schemaRefs>
    <ds:schemaRef ds:uri="http://schemas.microsoft.com/sharepoint/v3/contenttype/forms"/>
  </ds:schemaRefs>
</ds:datastoreItem>
</file>

<file path=customXml/itemProps3.xml><?xml version="1.0" encoding="utf-8"?>
<ds:datastoreItem xmlns:ds="http://schemas.openxmlformats.org/officeDocument/2006/customXml" ds:itemID="{BD70FF04-1B73-4732-9D4B-090C48E95D0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Toelichting</vt:lpstr>
      <vt:lpstr>Aanvraagformulier</vt:lpstr>
      <vt:lpstr>Schoolvakanties</vt:lpstr>
      <vt:lpstr>Vakantie-Feestdagen</vt:lpstr>
      <vt:lpstr>Kalender</vt:lpstr>
      <vt:lpstr>Versies</vt:lpstr>
      <vt:lpstr>Aanvraagformulier!Afdrukbereik</vt:lpstr>
      <vt:lpstr>Kalender!Afdrukbereik</vt:lpstr>
      <vt:lpstr>Toelichting!Afdrukbereik</vt:lpstr>
    </vt:vector>
  </TitlesOfParts>
  <Company>Van Oers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RBanus</dc:creator>
  <cp:lastModifiedBy>Eline Dekker</cp:lastModifiedBy>
  <cp:lastPrinted>2019-01-03T12:51:49Z</cp:lastPrinted>
  <dcterms:created xsi:type="dcterms:W3CDTF">2017-05-05T11:58:45Z</dcterms:created>
  <dcterms:modified xsi:type="dcterms:W3CDTF">2024-04-04T13:36:05Z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0x010100DEF1EF51637F844DBEEC7FC897D24CFB</vt:lpwstr>
  </property>
  <property fmtid="{D5CDD505-2E9C-101B-9397-08002B2CF9AE}" pid="3" name="Order">
    <vt:r8>249200</vt:r8>
  </property>
  <property fmtid="{D5CDD505-2E9C-101B-9397-08002B2CF9AE}" pid="4" name="MediaServiceImageTags">
    <vt:lpwstr/>
  </property>
</Properties>
</file>