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M:\Algemeen\Onderwijs\2022\PSA\Handleidingen + invulsheets\Formulieren website 2022\"/>
    </mc:Choice>
  </mc:AlternateContent>
  <xr:revisionPtr revIDLastSave="0" documentId="13_ncr:1_{B37F2637-5F8D-4862-8140-4AA62F2BB47D}" xr6:coauthVersionLast="47" xr6:coauthVersionMax="47" xr10:uidLastSave="{00000000-0000-0000-0000-000000000000}"/>
  <workbookProtection workbookAlgorithmName="SHA-512" workbookHashValue="Qz8mfdWuY/pWo/nzof+sLPmqlI7l6HthOJUU/VxwCLes0vVah06m+IMgM2HdC4yqkQ2Rtl31rYebIGOY/QFmdQ==" workbookSaltValue="5YRvn7jdajK2aKLLUXqXJw==" workbookSpinCount="100000" lockStructure="1"/>
  <bookViews>
    <workbookView xWindow="28680" yWindow="-120" windowWidth="29040" windowHeight="15840" xr2:uid="{00000000-000D-0000-FFFF-FFFF00000000}"/>
  </bookViews>
  <sheets>
    <sheet name="Formulier" sheetId="2" r:id="rId1"/>
    <sheet name="Tabellen" sheetId="1" state="hidden" r:id="rId2"/>
    <sheet name="Versies" sheetId="5" state="hidden" r:id="rId3"/>
    <sheet name="wit_mnd_std" sheetId="4" state="hidden" r:id="rId4"/>
  </sheets>
  <definedNames>
    <definedName name="_xlnm.Print_Area" localSheetId="0">Formulier!$A:$F</definedName>
    <definedName name="_xlnm.Print_Area" localSheetId="3">wit_mnd_std!$A$2:$J$16</definedName>
    <definedName name="_xlnm.Print_Titles" localSheetId="3">wit_mnd_std!$2:$4</definedName>
    <definedName name="DuurzameInzetbaarheid">DuurzInzetb[DI]</definedName>
    <definedName name="Functies">#REF!</definedName>
    <definedName name="IpapKeuzes">IpapTabel[IPAP]</definedName>
    <definedName name="LhKort">Loonheffingskorting[LHK]</definedName>
    <definedName name="MinVuMnd">Tabellen!$L$60</definedName>
    <definedName name="NieuweMedewerker">NieuweMedewerkerTabel[NieuweMedewerker]</definedName>
    <definedName name="Onderwijssoorten">#REF!</definedName>
    <definedName name="Schalen">SchaalTabel[Schaal]</definedName>
    <definedName name="Uitlooptoeslag">UitlooptoeslagTabel[Uitlooptoeslag]</definedName>
    <definedName name="WitteMndTabel">wit_mnd_std!$A$8:$J$1837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B50" i="2" l="1"/>
  <c r="M35" i="2" l="1"/>
  <c r="K100" i="2" l="1"/>
  <c r="B100" i="2" s="1"/>
  <c r="B103" i="2"/>
  <c r="L114" i="1" l="1"/>
  <c r="L24" i="2"/>
  <c r="L23" i="2"/>
  <c r="L22" i="2"/>
  <c r="L21" i="2"/>
  <c r="L20" i="2"/>
  <c r="L18" i="2"/>
  <c r="L16" i="2"/>
  <c r="L17" i="2"/>
  <c r="L15" i="2"/>
  <c r="L14" i="2"/>
  <c r="L13" i="2"/>
  <c r="G2" i="1"/>
  <c r="E2" i="1"/>
  <c r="D2" i="1"/>
  <c r="C2" i="1"/>
  <c r="K16" i="2" l="1"/>
  <c r="K25" i="2"/>
  <c r="B39" i="2" l="1"/>
  <c r="K13" i="2" l="1"/>
  <c r="K30" i="2" s="1"/>
  <c r="K31" i="2" l="1"/>
  <c r="K93" i="2"/>
  <c r="C93" i="2" s="1"/>
  <c r="K28" i="2"/>
  <c r="B41" i="2" l="1"/>
  <c r="C41" i="2"/>
  <c r="B94" i="2"/>
  <c r="D41" i="2" l="1"/>
  <c r="B104" i="2"/>
  <c r="B99" i="2"/>
  <c r="B97" i="2"/>
  <c r="B98" i="2"/>
  <c r="D71" i="2" l="1"/>
  <c r="E71" i="2" s="1"/>
  <c r="E41" i="2"/>
  <c r="B15" i="2"/>
  <c r="K47" i="2"/>
  <c r="B54" i="2" l="1"/>
  <c r="M32" i="2"/>
  <c r="M33" i="2" s="1"/>
  <c r="K14" i="2" l="1"/>
  <c r="K38" i="2"/>
  <c r="K27" i="2" l="1"/>
  <c r="B22" i="2"/>
  <c r="K26" i="2"/>
  <c r="C30" i="2"/>
  <c r="K39" i="2"/>
  <c r="C34" i="2" s="1"/>
  <c r="C92" i="2" l="1"/>
  <c r="B92" i="2"/>
  <c r="D92" i="2"/>
  <c r="E92" i="2" s="1"/>
  <c r="B48" i="2"/>
  <c r="C31" i="2"/>
  <c r="C32" i="2"/>
  <c r="J57" i="2"/>
  <c r="J56" i="2"/>
  <c r="J55" i="2"/>
  <c r="L57" i="2"/>
  <c r="K57" i="2"/>
  <c r="M57" i="2"/>
  <c r="B86" i="2" s="1"/>
  <c r="M56" i="2"/>
  <c r="B85" i="2" s="1"/>
  <c r="M55" i="2"/>
  <c r="B84" i="2" s="1"/>
  <c r="L55" i="2"/>
  <c r="B49" i="2"/>
  <c r="B47" i="2"/>
  <c r="B46" i="2"/>
  <c r="B55" i="2" l="1"/>
  <c r="L56" i="2"/>
  <c r="K56" i="2"/>
  <c r="K55" i="2"/>
  <c r="A56" i="2"/>
  <c r="A55" i="2"/>
  <c r="B56" i="2" l="1"/>
  <c r="J23" i="2"/>
  <c r="K23" i="2"/>
  <c r="M65" i="1"/>
  <c r="K21" i="2" s="1"/>
  <c r="H55" i="2" l="1"/>
  <c r="M66" i="1"/>
  <c r="K22" i="2" l="1"/>
  <c r="K24" i="2" s="1"/>
  <c r="K17" i="2"/>
  <c r="K15" i="2" s="1"/>
  <c r="C33" i="2" l="1"/>
  <c r="K46" i="2"/>
  <c r="K48" i="2" s="1"/>
  <c r="D14" i="2"/>
  <c r="B40" i="2"/>
  <c r="K18" i="2"/>
  <c r="K20" i="2" l="1"/>
  <c r="K33" i="2" s="1"/>
  <c r="K35" i="2" s="1"/>
  <c r="C40" i="2"/>
  <c r="D40" i="2" s="1"/>
  <c r="C39" i="2" l="1"/>
  <c r="D39" i="2" s="1"/>
  <c r="E40" i="2"/>
  <c r="D70" i="2"/>
  <c r="E70" i="2" s="1"/>
  <c r="C50" i="2" l="1"/>
  <c r="D42" i="2"/>
  <c r="D72" i="2" s="1"/>
  <c r="E72" i="2" s="1"/>
  <c r="D50" i="2"/>
  <c r="C49" i="2"/>
  <c r="C86" i="2"/>
  <c r="D86" i="2" s="1"/>
  <c r="E86" i="2" s="1"/>
  <c r="D57" i="2"/>
  <c r="D87" i="2" s="1"/>
  <c r="C54" i="2"/>
  <c r="D54" i="2" s="1"/>
  <c r="E54" i="2" s="1"/>
  <c r="C56" i="2"/>
  <c r="D69" i="2"/>
  <c r="E39" i="2"/>
  <c r="E50" i="2" l="1"/>
  <c r="D80" i="2"/>
  <c r="E80" i="2" s="1"/>
  <c r="C103" i="2"/>
  <c r="D103" i="2" s="1"/>
  <c r="C104" i="2"/>
  <c r="D104" i="2" s="1"/>
  <c r="E104" i="2" s="1"/>
  <c r="E69" i="2"/>
  <c r="D44" i="2"/>
  <c r="C46" i="2" s="1"/>
  <c r="E42" i="2"/>
  <c r="D49" i="2"/>
  <c r="E103" i="2" l="1"/>
  <c r="F105" i="2"/>
  <c r="D74" i="2"/>
  <c r="C47" i="2"/>
  <c r="D47" i="2" s="1"/>
  <c r="E47" i="2" s="1"/>
  <c r="C48" i="2"/>
  <c r="D48" i="2" s="1"/>
  <c r="E48" i="2" s="1"/>
  <c r="E49" i="2"/>
  <c r="D79" i="2"/>
  <c r="E79" i="2" s="1"/>
  <c r="D46" i="2"/>
  <c r="C90" i="2" l="1"/>
  <c r="D90" i="2" s="1"/>
  <c r="E90" i="2" s="1"/>
  <c r="C91" i="2"/>
  <c r="D91" i="2" s="1"/>
  <c r="E91" i="2" s="1"/>
  <c r="B93" i="2"/>
  <c r="D77" i="2"/>
  <c r="E77" i="2" s="1"/>
  <c r="D78" i="2"/>
  <c r="E78" i="2" s="1"/>
  <c r="D52" i="2"/>
  <c r="D82" i="2" s="1"/>
  <c r="F82" i="2" s="1"/>
  <c r="D76" i="2"/>
  <c r="E76" i="2" s="1"/>
  <c r="E46" i="2"/>
  <c r="C55" i="2"/>
  <c r="D93" i="2" l="1"/>
  <c r="E93" i="2" s="1"/>
  <c r="D55" i="2"/>
  <c r="E55" i="2" s="1"/>
  <c r="C84" i="2"/>
  <c r="D84" i="2" s="1"/>
  <c r="C94" i="2" l="1"/>
  <c r="D94" i="2" s="1"/>
  <c r="E94" i="2" s="1"/>
  <c r="E84" i="2"/>
  <c r="D56" i="2"/>
  <c r="E56" i="2" s="1"/>
  <c r="C85" i="2"/>
  <c r="D85" i="2" s="1"/>
  <c r="E85" i="2" s="1"/>
  <c r="E87" i="2"/>
  <c r="F95" i="2" l="1"/>
  <c r="F88" i="2"/>
  <c r="D59" i="2"/>
  <c r="D61" i="2" s="1"/>
  <c r="C99" i="2" l="1"/>
  <c r="D99" i="2" s="1"/>
  <c r="E99" i="2" s="1"/>
  <c r="C100" i="2"/>
  <c r="D100" i="2" s="1"/>
  <c r="E100" i="2" s="1"/>
  <c r="C98" i="2"/>
  <c r="D98" i="2" s="1"/>
  <c r="E98" i="2" s="1"/>
  <c r="E61" i="2"/>
  <c r="C97" i="2"/>
  <c r="D97" i="2" s="1"/>
  <c r="E97" i="2" l="1"/>
  <c r="F101" i="2"/>
  <c r="F107" i="2" s="1"/>
  <c r="D6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Rolf Banus</author>
  </authors>
  <commentList>
    <comment ref="G49" authorId="0" shapeId="0" xr:uid="{00000000-0006-0000-0000-000001000000}">
      <text>
        <r>
          <rPr>
            <b/>
            <sz val="9"/>
            <color indexed="81"/>
            <rFont val="Tahoma"/>
            <family val="2"/>
          </rPr>
          <t>Alleen vullen als je het zeker weet!
Overrulen van vaststelling Fulltime uren basisbudget.
Delete deze inhoud voor maximale toepassing basisbudget.</t>
        </r>
      </text>
    </comment>
    <comment ref="G55" authorId="0" shapeId="0" xr:uid="{00000000-0006-0000-0000-000002000000}">
      <text>
        <r>
          <rPr>
            <b/>
            <sz val="9"/>
            <color indexed="81"/>
            <rFont val="Tahoma"/>
            <family val="2"/>
          </rPr>
          <t>Alleen vullen als je het zeker weet!
Voor overnemen van Abp jaarloon uit afas, vul hierboven alles conform huidige loonstrook en vul dan hier het basisbedrag OP/NP zoals vermeld op de loonstrook. In H51 wordt dan het toegepaste Abp Jaarloon getoond. Neem dit jaarloon over in cel I51
Delete deze waarde en de waarde in I51 indien je dit niet wilt.</t>
        </r>
      </text>
    </comment>
    <comment ref="I55" authorId="0" shapeId="0" xr:uid="{00000000-0006-0000-0000-000003000000}">
      <text>
        <r>
          <rPr>
            <b/>
            <sz val="9"/>
            <color indexed="81"/>
            <rFont val="Tahoma"/>
            <family val="2"/>
          </rPr>
          <t>Alleen vullen als je het zeker weet!
Voor overnemen van Abp jaarloon uit afas, vul hierboven alles conform huidige loonstrook en vul in cel G51 het basisbedrag OP/NP zoals vermeld op de loonstrook. In H51 wordt dan het toegepaste Abp Jaarloon getoond. Vul HIER (cel I51) het jaarloon zoals getoond in H51. 
Als je vervolgens in de proforma gegevens voor deze medewerker wijzigt (bijvoorbeeld werktijdfactor) dan zal H51 veranderen. Dan moet je I51 de eerder ingevulde waarde laten staan !
Delete deze waarde en de waarde in G51 indien je geen aangepast jaarinkomen wil.</t>
        </r>
      </text>
    </comment>
    <comment ref="G94" authorId="0" shapeId="0" xr:uid="{00000000-0006-0000-0000-000004000000}">
      <text>
        <r>
          <rPr>
            <b/>
            <sz val="9"/>
            <color indexed="81"/>
            <rFont val="Tahoma"/>
            <family val="2"/>
          </rPr>
          <t xml:space="preserve">Alleen vullen als je het zeker weet!
Vul hier het opslagpercentage van de sociale lasten over VU en EJU indien niet 15%.
Delete deze inhoud als je het niet zeker weet.
</t>
        </r>
      </text>
    </comment>
    <comment ref="G100" authorId="0" shapeId="0" xr:uid="{00000000-0006-0000-0000-000005000000}">
      <text>
        <r>
          <rPr>
            <b/>
            <sz val="9"/>
            <color indexed="81"/>
            <rFont val="Tahoma"/>
            <family val="2"/>
          </rPr>
          <t xml:space="preserve">Alleen vullen als je het zeker weet!
Vul hier het percentage "Gedifferentieeerde premie WHK" (gemiddeld 1,2 %)
Delete deze inhoud als je het niet zeker weet
</t>
        </r>
      </text>
    </comment>
    <comment ref="G103" authorId="0" shapeId="0" xr:uid="{00000000-0006-0000-0000-000006000000}">
      <text>
        <r>
          <rPr>
            <b/>
            <sz val="9"/>
            <color indexed="81"/>
            <rFont val="Tahoma"/>
            <family val="2"/>
          </rPr>
          <t>Alleen vullen als je het zeker weet!
Bij volledige ERD vul hier ERD of percentage.
Delete deze inhoud voor reguliere premie.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Rolf Banus</author>
  </authors>
  <commentList>
    <comment ref="F4" authorId="0" shapeId="0" xr:uid="{00000000-0006-0000-0100-000001000000}">
      <text>
        <r>
          <rPr>
            <b/>
            <sz val="9"/>
            <color indexed="81"/>
            <rFont val="Tahoma"/>
            <family val="2"/>
          </rPr>
          <t>Rolf Banus:</t>
        </r>
        <r>
          <rPr>
            <sz val="9"/>
            <color indexed="81"/>
            <rFont val="Tahoma"/>
            <family val="2"/>
          </rPr>
          <t xml:space="preserve">
eenmalige uitkering 750 okt18 + 200 
dag vd leerkracht
+ bij leraren eenm uitk.okt 42%
</t>
        </r>
      </text>
    </comment>
  </commentList>
</comments>
</file>

<file path=xl/sharedStrings.xml><?xml version="1.0" encoding="utf-8"?>
<sst xmlns="http://schemas.openxmlformats.org/spreadsheetml/2006/main" count="458" uniqueCount="411">
  <si>
    <t>FtSal Mnd</t>
  </si>
  <si>
    <t>EjuOop Jr</t>
  </si>
  <si>
    <t>Schaal</t>
  </si>
  <si>
    <t>Trede in schaal</t>
  </si>
  <si>
    <t>Fulltime salaris</t>
  </si>
  <si>
    <t>Werktijdfactor</t>
  </si>
  <si>
    <t>DI</t>
  </si>
  <si>
    <t>LHK</t>
  </si>
  <si>
    <t>Wel toepassen</t>
  </si>
  <si>
    <t>Niet toepassen</t>
  </si>
  <si>
    <t>WelNiet</t>
  </si>
  <si>
    <t>Loonheffingskorting</t>
  </si>
  <si>
    <t xml:space="preserve">verrekende
arbeidskorting
</t>
  </si>
  <si>
    <t xml:space="preserve">met
loonheffings-
korting
</t>
  </si>
  <si>
    <t xml:space="preserve">zonder
loonheffings-
korting
</t>
  </si>
  <si>
    <t xml:space="preserve">met loon-
heffingskorting
</t>
  </si>
  <si>
    <t>Geboren in 1946 of later</t>
  </si>
  <si>
    <t>Geboren in 1945 of eerder</t>
  </si>
  <si>
    <t>AOW-leeftijd en ouder</t>
  </si>
  <si>
    <t>Jonger dan de AOW-leeftijd</t>
  </si>
  <si>
    <t>Tabelloon</t>
  </si>
  <si>
    <t>Naam</t>
  </si>
  <si>
    <t>Geboortedatum</t>
  </si>
  <si>
    <t>MinVu Mnd</t>
  </si>
  <si>
    <t>MinimumLoonMnd</t>
  </si>
  <si>
    <t>Leeftijd</t>
  </si>
  <si>
    <t>Berekeningsdatum</t>
  </si>
  <si>
    <t>aow-lft</t>
  </si>
  <si>
    <t>maanden</t>
  </si>
  <si>
    <t>jaren</t>
  </si>
  <si>
    <t>vanaf</t>
  </si>
  <si>
    <t>aow-datum</t>
  </si>
  <si>
    <t>aow-leeftijd</t>
  </si>
  <si>
    <t>geb.dat</t>
  </si>
  <si>
    <t>geboortedatum</t>
  </si>
  <si>
    <t>LnLH</t>
  </si>
  <si>
    <t>NietAOW Niet</t>
  </si>
  <si>
    <t>NietAOW Wel</t>
  </si>
  <si>
    <t>NietAOW ArbKort</t>
  </si>
  <si>
    <t>AOW voor Niet</t>
  </si>
  <si>
    <t>AOW voor Wel</t>
  </si>
  <si>
    <t>Aow ArbKort</t>
  </si>
  <si>
    <t>AOW OpNa Niet</t>
  </si>
  <si>
    <t>AOW OpNa Wel</t>
  </si>
  <si>
    <t>AOW OpNa ArbKort</t>
  </si>
  <si>
    <t>AOW-Datum</t>
  </si>
  <si>
    <t>AOW deze mnd?</t>
  </si>
  <si>
    <t>Index LH tabel</t>
  </si>
  <si>
    <t>Salaris</t>
  </si>
  <si>
    <t>Levensloopbijdrage</t>
  </si>
  <si>
    <t>Korting Betaald Ouderschapsverlof</t>
  </si>
  <si>
    <t>Korting Onbetaald Ouderschapsverlof</t>
  </si>
  <si>
    <t>Korting Duurzame Inzetbaarheid</t>
  </si>
  <si>
    <t>Totaal Bruto</t>
  </si>
  <si>
    <t>factor/percentage</t>
  </si>
  <si>
    <t>bedrag</t>
  </si>
  <si>
    <t>Loon Loonheffing</t>
  </si>
  <si>
    <t>Loonheffing</t>
  </si>
  <si>
    <t>Netto</t>
  </si>
  <si>
    <t>franchise</t>
  </si>
  <si>
    <t>WG perc</t>
  </si>
  <si>
    <t>WN perc</t>
  </si>
  <si>
    <t>Inkoop voorwaardelijk pensioen</t>
  </si>
  <si>
    <t>ABP KeuzePensioen OP/NP</t>
  </si>
  <si>
    <t>ABP AOP</t>
  </si>
  <si>
    <t>Premiesoort</t>
  </si>
  <si>
    <t>franch</t>
  </si>
  <si>
    <t>Totaal Bruto minus verlofkorting</t>
  </si>
  <si>
    <t>Korting DI</t>
  </si>
  <si>
    <t>index</t>
  </si>
  <si>
    <t>DI percentage</t>
  </si>
  <si>
    <t>Leeftijd 1e vd maand</t>
  </si>
  <si>
    <t>Aanpassing percentages in tabblad "Tabellen"</t>
  </si>
  <si>
    <t>Korting Onbetaald Verlof</t>
  </si>
  <si>
    <t>Extra pensioenpremie bij Onbetaald Verlof</t>
  </si>
  <si>
    <t>Pro-Forma salarisberekening</t>
  </si>
  <si>
    <t>PERSOONSGEGEVENS</t>
  </si>
  <si>
    <t>Vul de lichtgroene velden in</t>
  </si>
  <si>
    <t>Aan deze berekening kunnen geen rechten worden ontleend</t>
  </si>
  <si>
    <t>AANSTELLINGSGEGEVENS</t>
  </si>
  <si>
    <t>VERLOFGEGEVENS</t>
  </si>
  <si>
    <t>Primair Onderwijs</t>
  </si>
  <si>
    <t xml:space="preserve">basis  </t>
  </si>
  <si>
    <t>Leeftijd 30-9-2014</t>
  </si>
  <si>
    <t>Aanspraak Uitlooptoeslag</t>
  </si>
  <si>
    <t>Uitlooptoeslag</t>
  </si>
  <si>
    <t>UitlToesl Mnd</t>
  </si>
  <si>
    <t>Wel aanspraak</t>
  </si>
  <si>
    <t>Geen aanspraak</t>
  </si>
  <si>
    <t>(alleen indien dit al vermeld staat op strook)</t>
  </si>
  <si>
    <t>SchaalTrede</t>
  </si>
  <si>
    <t>10-10</t>
  </si>
  <si>
    <t>10-11</t>
  </si>
  <si>
    <t>10-12</t>
  </si>
  <si>
    <t>10-13</t>
  </si>
  <si>
    <t>11-10</t>
  </si>
  <si>
    <t>11-11</t>
  </si>
  <si>
    <t>11-12</t>
  </si>
  <si>
    <t>11-13</t>
  </si>
  <si>
    <t>11-14</t>
  </si>
  <si>
    <t>11-15</t>
  </si>
  <si>
    <t>11-16</t>
  </si>
  <si>
    <t>11-17</t>
  </si>
  <si>
    <t>11-18</t>
  </si>
  <si>
    <t>12-10</t>
  </si>
  <si>
    <t>12-11</t>
  </si>
  <si>
    <t>12-12</t>
  </si>
  <si>
    <t>12-13</t>
  </si>
  <si>
    <t>12-14</t>
  </si>
  <si>
    <t>12-15</t>
  </si>
  <si>
    <t>12-16</t>
  </si>
  <si>
    <t>04-10</t>
  </si>
  <si>
    <t>04-11</t>
  </si>
  <si>
    <t>05-10</t>
  </si>
  <si>
    <t>05-11</t>
  </si>
  <si>
    <t>05-12</t>
  </si>
  <si>
    <t>06-10</t>
  </si>
  <si>
    <t>06-11</t>
  </si>
  <si>
    <t>07-10</t>
  </si>
  <si>
    <t>07-11</t>
  </si>
  <si>
    <t>07-12</t>
  </si>
  <si>
    <t>08-10</t>
  </si>
  <si>
    <t>08-11</t>
  </si>
  <si>
    <t>08-12</t>
  </si>
  <si>
    <t>08-13</t>
  </si>
  <si>
    <t>09-10</t>
  </si>
  <si>
    <t>01-03</t>
  </si>
  <si>
    <t>01-04</t>
  </si>
  <si>
    <t>01-05</t>
  </si>
  <si>
    <t>01-06</t>
  </si>
  <si>
    <t>01-07</t>
  </si>
  <si>
    <t>02-01</t>
  </si>
  <si>
    <t>02-02</t>
  </si>
  <si>
    <t>02-03</t>
  </si>
  <si>
    <t>02-04</t>
  </si>
  <si>
    <t>02-05</t>
  </si>
  <si>
    <t>02-06</t>
  </si>
  <si>
    <t>02-07</t>
  </si>
  <si>
    <t>02-08</t>
  </si>
  <si>
    <t>03-01</t>
  </si>
  <si>
    <t>03-02</t>
  </si>
  <si>
    <t>03-03</t>
  </si>
  <si>
    <t>03-04</t>
  </si>
  <si>
    <t>03-05</t>
  </si>
  <si>
    <t>03-06</t>
  </si>
  <si>
    <t>03-07</t>
  </si>
  <si>
    <t>03-08</t>
  </si>
  <si>
    <t>03-09</t>
  </si>
  <si>
    <t>04-01</t>
  </si>
  <si>
    <t>04-02</t>
  </si>
  <si>
    <t>04-03</t>
  </si>
  <si>
    <t>04-04</t>
  </si>
  <si>
    <t>04-05</t>
  </si>
  <si>
    <t>04-06</t>
  </si>
  <si>
    <t>04-07</t>
  </si>
  <si>
    <t>04-08</t>
  </si>
  <si>
    <t>04-09</t>
  </si>
  <si>
    <t>05-01</t>
  </si>
  <si>
    <t>05-02</t>
  </si>
  <si>
    <t>05-03</t>
  </si>
  <si>
    <t>05-04</t>
  </si>
  <si>
    <t>05-05</t>
  </si>
  <si>
    <t>05-06</t>
  </si>
  <si>
    <t>05-07</t>
  </si>
  <si>
    <t>05-08</t>
  </si>
  <si>
    <t>05-09</t>
  </si>
  <si>
    <t>06-01</t>
  </si>
  <si>
    <t>06-02</t>
  </si>
  <si>
    <t>06-03</t>
  </si>
  <si>
    <t>06-04</t>
  </si>
  <si>
    <t>06-05</t>
  </si>
  <si>
    <t>06-06</t>
  </si>
  <si>
    <t>06-07</t>
  </si>
  <si>
    <t>06-08</t>
  </si>
  <si>
    <t>06-09</t>
  </si>
  <si>
    <t>07-01</t>
  </si>
  <si>
    <t>07-02</t>
  </si>
  <si>
    <t>07-03</t>
  </si>
  <si>
    <t>07-04</t>
  </si>
  <si>
    <t>07-05</t>
  </si>
  <si>
    <t>07-06</t>
  </si>
  <si>
    <t>07-07</t>
  </si>
  <si>
    <t>07-08</t>
  </si>
  <si>
    <t>07-09</t>
  </si>
  <si>
    <t>08-01</t>
  </si>
  <si>
    <t>08-02</t>
  </si>
  <si>
    <t>08-03</t>
  </si>
  <si>
    <t>08-04</t>
  </si>
  <si>
    <t>08-05</t>
  </si>
  <si>
    <t>08-06</t>
  </si>
  <si>
    <t>08-07</t>
  </si>
  <si>
    <t>08-08</t>
  </si>
  <si>
    <t>08-09</t>
  </si>
  <si>
    <t>09-01</t>
  </si>
  <si>
    <t>09-02</t>
  </si>
  <si>
    <t>09-03</t>
  </si>
  <si>
    <t>09-04</t>
  </si>
  <si>
    <t>09-05</t>
  </si>
  <si>
    <t>09-06</t>
  </si>
  <si>
    <t>09-07</t>
  </si>
  <si>
    <t>09-08</t>
  </si>
  <si>
    <t>09-09</t>
  </si>
  <si>
    <t>10-01</t>
  </si>
  <si>
    <t>10-02</t>
  </si>
  <si>
    <t>10-03</t>
  </si>
  <si>
    <t>10-04</t>
  </si>
  <si>
    <t>10-05</t>
  </si>
  <si>
    <t>10-06</t>
  </si>
  <si>
    <t>10-07</t>
  </si>
  <si>
    <t>10-08</t>
  </si>
  <si>
    <t>10-09</t>
  </si>
  <si>
    <t>11-01</t>
  </si>
  <si>
    <t>11-02</t>
  </si>
  <si>
    <t>11-03</t>
  </si>
  <si>
    <t>11-04</t>
  </si>
  <si>
    <t>11-05</t>
  </si>
  <si>
    <t>11-06</t>
  </si>
  <si>
    <t>11-07</t>
  </si>
  <si>
    <t>11-08</t>
  </si>
  <si>
    <t>11-09</t>
  </si>
  <si>
    <t>12-01</t>
  </si>
  <si>
    <t>12-02</t>
  </si>
  <si>
    <t>12-03</t>
  </si>
  <si>
    <t>12-04</t>
  </si>
  <si>
    <t>12-05</t>
  </si>
  <si>
    <t>12-06</t>
  </si>
  <si>
    <t>12-07</t>
  </si>
  <si>
    <t>12-08</t>
  </si>
  <si>
    <t>12-09</t>
  </si>
  <si>
    <t>01-01</t>
  </si>
  <si>
    <t>01-02</t>
  </si>
  <si>
    <t>Jaarloon ABP berekend</t>
  </si>
  <si>
    <t>JaarloonAbp toegepast</t>
  </si>
  <si>
    <t>DI wtf minus basisbudget</t>
  </si>
  <si>
    <t>Dunne regel</t>
  </si>
  <si>
    <t>IPAP</t>
  </si>
  <si>
    <t>Dekking bij gedeeltelijke invaliditeit</t>
  </si>
  <si>
    <t>Beide dekkingen</t>
  </si>
  <si>
    <t>percentage</t>
  </si>
  <si>
    <t>Deelname IPAP</t>
  </si>
  <si>
    <t>Dekking bij volledige invaliditeit</t>
  </si>
  <si>
    <t>percentages met 20% korting</t>
  </si>
  <si>
    <t>Geen deelname</t>
  </si>
  <si>
    <t>JrLnAbp op basis van Basis OP/NP</t>
  </si>
  <si>
    <t>Schaalbedrag</t>
  </si>
  <si>
    <t>Schaalbedrag of Minimum loon</t>
  </si>
  <si>
    <r>
      <rPr>
        <b/>
        <sz val="11"/>
        <color theme="1"/>
        <rFont val="Arial"/>
        <family val="2"/>
      </rPr>
      <t>Basis OP/NP</t>
    </r>
    <r>
      <rPr>
        <sz val="11"/>
        <color theme="1"/>
        <rFont val="Arial"/>
        <family val="2"/>
      </rPr>
      <t xml:space="preserve"> bij huidige gegevens</t>
    </r>
  </si>
  <si>
    <t>FT uren basisbudget</t>
  </si>
  <si>
    <t>DI wtf</t>
  </si>
  <si>
    <t>uitgaande van maximaal willen opnemen basisbudget</t>
  </si>
  <si>
    <t>EenmUitkVorigJr</t>
  </si>
  <si>
    <t>BRUTO-NETTO BEREKENING</t>
  </si>
  <si>
    <t>BEREKENING LOONKOSTEN</t>
  </si>
  <si>
    <t>Aanspraak VU per mnd</t>
  </si>
  <si>
    <t>Aanspraak Eju per mnd</t>
  </si>
  <si>
    <t>Aanspraak EJU OOP per mnd</t>
  </si>
  <si>
    <t>Aanspraak dag vd leerkracht per mnd</t>
  </si>
  <si>
    <t>DagVdLkrJr</t>
  </si>
  <si>
    <t>8% of min</t>
  </si>
  <si>
    <t>PF</t>
  </si>
  <si>
    <t>VF</t>
  </si>
  <si>
    <t>WG-deel ABP OP/NP</t>
  </si>
  <si>
    <t>WG-deel ABP AOP</t>
  </si>
  <si>
    <t>WG-deel Inkoop voorwaardelijk pensioen</t>
  </si>
  <si>
    <t>Ingehouden Extra pensioenpremies</t>
  </si>
  <si>
    <t>Opslag Soc.lasten over aanspraken</t>
  </si>
  <si>
    <t>ZVW werkgeversheffing</t>
  </si>
  <si>
    <t>UFO premie werkgever</t>
  </si>
  <si>
    <t>WIA basispremie</t>
  </si>
  <si>
    <t>MaxPrLoon per mnd</t>
  </si>
  <si>
    <t>UFO</t>
  </si>
  <si>
    <t>premie perc</t>
  </si>
  <si>
    <t>WHK</t>
  </si>
  <si>
    <t>ERD</t>
  </si>
  <si>
    <t>Regulier</t>
  </si>
  <si>
    <t>Vervangingsfonds</t>
  </si>
  <si>
    <t>Participatiefonds</t>
  </si>
  <si>
    <t>nvt</t>
  </si>
  <si>
    <t>Totale kosten per maand</t>
  </si>
  <si>
    <t>Kosten pensioenpremie</t>
  </si>
  <si>
    <t>Kosten aanspraken</t>
  </si>
  <si>
    <t>Kosten soc.premies</t>
  </si>
  <si>
    <t>Kosten VfPf</t>
  </si>
  <si>
    <r>
      <t>Betaald ouderschapsverlof</t>
    </r>
    <r>
      <rPr>
        <b/>
        <sz val="11"/>
        <color theme="1"/>
        <rFont val="Arial"/>
        <family val="2"/>
      </rPr>
      <t xml:space="preserve"> upw</t>
    </r>
  </si>
  <si>
    <r>
      <t>Onbetaald ouderschapsverlof</t>
    </r>
    <r>
      <rPr>
        <b/>
        <sz val="11"/>
        <color theme="1"/>
        <rFont val="Arial"/>
        <family val="2"/>
      </rPr>
      <t xml:space="preserve"> upw</t>
    </r>
  </si>
  <si>
    <r>
      <t xml:space="preserve">Onbetaald verlof </t>
    </r>
    <r>
      <rPr>
        <b/>
        <sz val="11"/>
        <color theme="1"/>
        <rFont val="Arial"/>
        <family val="2"/>
      </rPr>
      <t>upw</t>
    </r>
  </si>
  <si>
    <t>minimum lonen aangepast naar peil 1-7-18</t>
  </si>
  <si>
    <t>Nieuwe schalen LA -&gt; L10  enz.</t>
  </si>
  <si>
    <t>versie</t>
  </si>
  <si>
    <t>datum</t>
  </si>
  <si>
    <t>opmerking</t>
  </si>
  <si>
    <t>maximummaandloon aangepast naar peil 1-7-18 (4598,28)</t>
  </si>
  <si>
    <t>Inkomenstoelageis voor OOP nog van toepassing. Weer ingebouwd</t>
  </si>
  <si>
    <t>Inkomenstoelage</t>
  </si>
  <si>
    <t>uitl.toesl. Mits rechthebbende</t>
  </si>
  <si>
    <t>WML</t>
  </si>
  <si>
    <t>Nieuwe werknemer of reeds in dienst</t>
  </si>
  <si>
    <t>Berekening is voor een nieuwe medewerker</t>
  </si>
  <si>
    <t>NieuweMedewerker</t>
  </si>
  <si>
    <t>Berekening is voor een vorig jaar al in dienst zijnde medewerker</t>
  </si>
  <si>
    <t>correctie grondslag Vf/Pf</t>
  </si>
  <si>
    <t>Tabel Nederland</t>
  </si>
  <si>
    <t>Deze berekening is voor werknemers met permanente woon- of verblijfplaats in Nederland</t>
  </si>
  <si>
    <t>grondslag: (br sal + uitl.toesl) * 108% ongeacht of er verlofkorting is.</t>
  </si>
  <si>
    <t>premiepercentages aangepast</t>
  </si>
  <si>
    <t>loonbelastingtabel (nederland)</t>
  </si>
  <si>
    <t>voettekst aangepast (versie 201901)</t>
  </si>
  <si>
    <t>bedragen schaal L10 aangepast per 1-1-19</t>
  </si>
  <si>
    <t>WHK gemiddeld</t>
  </si>
  <si>
    <t>gemiddelde WHK premie toegevoegd</t>
  </si>
  <si>
    <t>pj</t>
  </si>
  <si>
    <t>pm</t>
  </si>
  <si>
    <t>inkomensttoelage (oop) moet 12x meetellen in jaarinkomen abp (i.p.v. 1x)</t>
  </si>
  <si>
    <t>dag vd leraar niet meenemen in abp jaarloon indien nieuwe mdw</t>
  </si>
  <si>
    <t>dag vd leraar wel altijd bij loonkosten meenemen (ook bij nieuwe medewerker)</t>
  </si>
  <si>
    <t xml:space="preserve">pj   </t>
  </si>
  <si>
    <t>Er wordt per maand 200/12 berekend. Niet jan-okt 20,00 pm en nov-dec 0,00</t>
  </si>
  <si>
    <t>Dag vd leerkracht vorig jaar</t>
  </si>
  <si>
    <t>Dag vd leerkracht per Jr</t>
  </si>
  <si>
    <t>Opgegeven jaarloon Abp</t>
  </si>
  <si>
    <t>Vul opslagpercentage indien niet 15%</t>
  </si>
  <si>
    <t>Geef het gedifferentieerde percentage WHK op</t>
  </si>
  <si>
    <t>Invullen indien vervangingsfonds eigen risicodrager of afwijkend percentage</t>
  </si>
  <si>
    <t>minimum VU was per 1-9-18 153,16</t>
  </si>
  <si>
    <t>WML 1-7-19 aangepast</t>
  </si>
  <si>
    <r>
      <t>Duurzame Inzetbaarheid (</t>
    </r>
    <r>
      <rPr>
        <b/>
        <sz val="11"/>
        <color theme="1"/>
        <rFont val="Arial"/>
        <family val="2"/>
      </rPr>
      <t xml:space="preserve">Wtf </t>
    </r>
    <r>
      <rPr>
        <sz val="11"/>
        <color theme="1"/>
        <rFont val="Arial"/>
        <family val="2"/>
      </rPr>
      <t>of</t>
    </r>
    <r>
      <rPr>
        <b/>
        <sz val="11"/>
        <color theme="1"/>
        <rFont val="Arial"/>
        <family val="2"/>
      </rPr>
      <t xml:space="preserve"> FT-uren</t>
    </r>
    <r>
      <rPr>
        <sz val="11"/>
        <color theme="1"/>
        <rFont val="Arial"/>
        <family val="2"/>
      </rPr>
      <t>)</t>
    </r>
  </si>
  <si>
    <r>
      <t xml:space="preserve">SpaarBapo </t>
    </r>
    <r>
      <rPr>
        <b/>
        <sz val="11"/>
        <color theme="1"/>
        <rFont val="Arial"/>
        <family val="2"/>
      </rPr>
      <t>Wtf</t>
    </r>
  </si>
  <si>
    <t>Korting SpaarBapo</t>
  </si>
  <si>
    <t>Spaarbapo toegevoegd</t>
  </si>
  <si>
    <t>vraag:</t>
  </si>
  <si>
    <t>Minimum loon incl Gar.bep.ML</t>
  </si>
  <si>
    <t>geldt garantiebepaling minimum loon ook voor de minimum jeugdlonen? Hier is wel van uitgegaan.   32,08 of 31,62 ???</t>
  </si>
  <si>
    <t>inclusief 0,5% (2020) WG-bijdrage kinderopvang</t>
  </si>
  <si>
    <t>aow lft aangepast</t>
  </si>
  <si>
    <t>voettekst aangepast (versie 202001)</t>
  </si>
  <si>
    <t>nieuwe schaalbedragen</t>
  </si>
  <si>
    <t>diverse percentages</t>
  </si>
  <si>
    <t>witte maandtabel NL</t>
  </si>
  <si>
    <t>garantiebepaling WML</t>
  </si>
  <si>
    <t>WML juli aangepast</t>
  </si>
  <si>
    <t>Let op: bij nieuwe versies ook de voettekst van het formulier aanpassen</t>
  </si>
  <si>
    <t>https://www.rijksoverheid.nl/onderwerpen/pensioen/toekomst-pensioenstelsel/aow-leeftijd-stijgt-minder-snel#:~:text=De%20AOW%2Dleeftijd%20blijft%20in,langer%20leven%2C%20maar%208%20maanden.</t>
  </si>
  <si>
    <t>aangepast naar 2021</t>
  </si>
  <si>
    <t>Let op: voor belastbaar loon boven 8820 moet er nog een voorziening ingebouwd worden</t>
  </si>
  <si>
    <t>Garantiebepaling Minimum loon art.6.8</t>
  </si>
  <si>
    <t>gelijk aan 2021</t>
  </si>
  <si>
    <t>Voor hogere tabellonen: neem 49,50% van het verschil tussen dit hogere loon en € 9.112,50. Rond het resultaat af op centen in het voordeel van de werknemer. 
Tel dit bedrag op bij het bedrag aan inhouding dat hoort bij het tabelloon van € 9.112,50 in de kolom die van toepassing is op de werknemer.</t>
  </si>
  <si>
    <t>casomaat</t>
  </si>
  <si>
    <t>Aangepast naar 2022</t>
  </si>
  <si>
    <t>Aof Premie Hoog ( incl. premie kinderopvang 0,5%)</t>
  </si>
  <si>
    <t>LB-01</t>
  </si>
  <si>
    <t>LB-02</t>
  </si>
  <si>
    <t>LB-03</t>
  </si>
  <si>
    <t>LB-04</t>
  </si>
  <si>
    <t>LB-05</t>
  </si>
  <si>
    <t>LB-06</t>
  </si>
  <si>
    <t>LB-07</t>
  </si>
  <si>
    <t>LB-08</t>
  </si>
  <si>
    <t>LB-09</t>
  </si>
  <si>
    <t>LB-10</t>
  </si>
  <si>
    <t>LB-11</t>
  </si>
  <si>
    <t>LB-12</t>
  </si>
  <si>
    <t>LB-13</t>
  </si>
  <si>
    <t>LB-14</t>
  </si>
  <si>
    <t>LB-15</t>
  </si>
  <si>
    <t>LC-01</t>
  </si>
  <si>
    <t>LC-02</t>
  </si>
  <si>
    <t>LC-03</t>
  </si>
  <si>
    <t>LC-04</t>
  </si>
  <si>
    <t>LC-05</t>
  </si>
  <si>
    <t>LC-06</t>
  </si>
  <si>
    <t>LC-07</t>
  </si>
  <si>
    <t>LC-08</t>
  </si>
  <si>
    <t>LC-09</t>
  </si>
  <si>
    <t>LC-10</t>
  </si>
  <si>
    <t>LC-11</t>
  </si>
  <si>
    <t>LC-12</t>
  </si>
  <si>
    <t>LC-13</t>
  </si>
  <si>
    <t>LC-14</t>
  </si>
  <si>
    <t>LC-15</t>
  </si>
  <si>
    <t>LD-01</t>
  </si>
  <si>
    <t>LD-02</t>
  </si>
  <si>
    <t>LD-03</t>
  </si>
  <si>
    <t>LD-04</t>
  </si>
  <si>
    <t>LD-05</t>
  </si>
  <si>
    <t>LD-06</t>
  </si>
  <si>
    <t>LD-07</t>
  </si>
  <si>
    <t>LD-08</t>
  </si>
  <si>
    <t>LD-09</t>
  </si>
  <si>
    <t>LD-10</t>
  </si>
  <si>
    <t>LD-11</t>
  </si>
  <si>
    <t>LD-12</t>
  </si>
  <si>
    <t>LD-13</t>
  </si>
  <si>
    <t>LD-14</t>
  </si>
  <si>
    <t>LD-15</t>
  </si>
  <si>
    <t>LB</t>
  </si>
  <si>
    <t>LC</t>
  </si>
  <si>
    <t>LD</t>
  </si>
  <si>
    <t>Gewijzigde sociale premies aangepast naar 1-7-2022</t>
  </si>
  <si>
    <r>
      <t xml:space="preserve">Levensloopbijdrage </t>
    </r>
    <r>
      <rPr>
        <sz val="11"/>
        <color rgb="FFFF0000"/>
        <rFont val="Arial"/>
        <family val="2"/>
      </rPr>
      <t>(vervallen per 1-1-2022)</t>
    </r>
  </si>
  <si>
    <t>Nieuwe regelgeving ouderschapsverlof per 1-8-2022 is buiten beschouwing gelaten</t>
  </si>
  <si>
    <t>De bindingstoelage (art 6.9) is buiten beschouwing gelaten</t>
  </si>
  <si>
    <t>vervalen per 1-1-2022</t>
  </si>
  <si>
    <t>Schema AOW leeftijd aangepast</t>
  </si>
  <si>
    <t>Dag van de leraar vervalt per 1-1-2022</t>
  </si>
  <si>
    <t>Garantiebepaling minimum loon art 6.8 vervalt per 1-1-2022</t>
  </si>
  <si>
    <t>Salarisschalen aangepast naar CAO PO 2022-2023</t>
  </si>
  <si>
    <t>Disclaimer bindingstoelage opgenomen. Nemen we niet mee in deze versie</t>
  </si>
  <si>
    <t>Disclaimer wijziging regeling ouderschapsverlof per 1-8-2022 opgenomen. Nemen we niet mee in deze versie</t>
  </si>
  <si>
    <t>Uitlooptoeslag aangepast naar CAO PO 2022-2023</t>
  </si>
  <si>
    <t>EJU-Oop jr aangepast naar CAO PO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</si>
</sst>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dd/mm/yyyy"/>
    <numFmt numFmtId="166" formatCode="#\ \ \ \ ?/12"/>
    <numFmt numFmtId="167" formatCode="0.0%"/>
    <numFmt numFmtId="168" formatCode="&quot;€&quot;\ #,##0;;;[Red]@"/>
    <numFmt numFmtId="169" formatCode="0.000%"/>
    <numFmt numFmtId="170" formatCode="0.000%;;;"/>
    <numFmt numFmtId="171" formatCode="0.0000;;0;"/>
    <numFmt numFmtId="172" formatCode="_ #,##0.00_ ;_ \−#,##0.00_ ;_ 0.00_ ;@"/>
  </numFmts>
  <fonts count="26" x14ac:knownFonts="1">
    <font>
      <sz val="11"/>
      <color theme="1"/>
      <name val="Arial"/>
      <family val="2"/>
    </font>
    <font>
      <sz val="11"/>
      <color rgb="FFFF0000"/>
      <name val="Arial"/>
      <family val="2"/>
    </font>
    <font>
      <b/>
      <sz val="11"/>
      <color theme="1"/>
      <name val="Arial"/>
      <family val="2"/>
    </font>
    <font>
      <sz val="11"/>
      <color theme="1"/>
      <name val="Calibri"/>
      <family val="2"/>
      <scheme val="minor"/>
    </font>
    <font>
      <sz val="8"/>
      <color theme="1"/>
      <name val="Tahoma"/>
      <family val="2"/>
    </font>
    <font>
      <b/>
      <sz val="8"/>
      <color theme="1"/>
      <name val="Tahoma"/>
      <family val="2"/>
    </font>
    <font>
      <sz val="11"/>
      <name val="Arial"/>
      <family val="2"/>
    </font>
    <font>
      <b/>
      <sz val="14"/>
      <name val="Arial"/>
      <family val="2"/>
    </font>
    <font>
      <b/>
      <sz val="14"/>
      <color rgb="FFFF0000"/>
      <name val="Arial"/>
      <family val="2"/>
    </font>
    <font>
      <b/>
      <sz val="20"/>
      <color theme="1"/>
      <name val="Tahoma"/>
      <family val="2"/>
    </font>
    <font>
      <b/>
      <sz val="20"/>
      <color rgb="FFFF0000"/>
      <name val="Tahoma"/>
      <family val="2"/>
    </font>
    <font>
      <sz val="8"/>
      <name val="Tahoma"/>
      <family val="2"/>
    </font>
    <font>
      <b/>
      <sz val="8"/>
      <name val="Tahoma"/>
      <family val="2"/>
    </font>
    <font>
      <sz val="11"/>
      <color theme="1"/>
      <name val="Arial"/>
      <family val="2"/>
    </font>
    <font>
      <b/>
      <sz val="11"/>
      <color rgb="FFFF0000"/>
      <name val="Arial"/>
      <family val="2"/>
    </font>
    <font>
      <sz val="20"/>
      <name val="Arial"/>
      <family val="2"/>
    </font>
    <font>
      <sz val="8"/>
      <name val="Arial"/>
      <family val="2"/>
    </font>
    <font>
      <b/>
      <sz val="8"/>
      <color theme="0"/>
      <name val="Arial"/>
      <family val="2"/>
    </font>
    <font>
      <b/>
      <sz val="8"/>
      <name val="Arial"/>
      <family val="2"/>
    </font>
    <font>
      <sz val="11"/>
      <color rgb="FF00B0F0"/>
      <name val="Arial"/>
      <family val="2"/>
    </font>
    <font>
      <b/>
      <sz val="9"/>
      <color indexed="81"/>
      <name val="Tahoma"/>
      <family val="2"/>
    </font>
    <font>
      <sz val="9"/>
      <color indexed="81"/>
      <name val="Tahoma"/>
      <family val="2"/>
    </font>
    <font>
      <sz val="11"/>
      <color rgb="FF0070C0"/>
      <name val="Arial"/>
      <family val="2"/>
    </font>
    <font>
      <b/>
      <sz val="8"/>
      <color rgb="FFFF0000"/>
      <name val="Tahoma"/>
      <family val="2"/>
    </font>
    <font>
      <u/>
      <sz val="11"/>
      <color theme="10"/>
      <name val="Arial"/>
      <family val="2"/>
    </font>
    <font>
      <sz val="8"/>
      <name val="Tahoma"/>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CCFFCC"/>
        <bgColor indexed="64"/>
      </patternFill>
    </fill>
    <fill>
      <patternFill patternType="solid">
        <fgColor theme="0"/>
        <bgColor indexed="64"/>
      </patternFill>
    </fill>
    <fill>
      <patternFill patternType="solid">
        <fgColor rgb="FF41A336"/>
        <bgColor indexed="64"/>
      </patternFill>
    </fill>
    <fill>
      <patternFill patternType="solid">
        <fgColor rgb="FF0070C0"/>
        <bgColor indexed="64"/>
      </patternFill>
    </fill>
    <fill>
      <patternFill patternType="solid">
        <fgColor theme="4" tint="0.59999389629810485"/>
        <bgColor indexed="64"/>
      </patternFill>
    </fill>
    <fill>
      <patternFill patternType="solid">
        <fgColor rgb="FFD9E1F2"/>
      </patternFill>
    </fill>
  </fills>
  <borders count="16">
    <border>
      <left/>
      <right/>
      <top/>
      <bottom/>
      <diagonal/>
    </border>
    <border>
      <left/>
      <right style="thin">
        <color rgb="FF007BC7"/>
      </right>
      <top/>
      <bottom/>
      <diagonal/>
    </border>
    <border>
      <left style="thin">
        <color rgb="FF007BC7"/>
      </left>
      <right/>
      <top/>
      <bottom/>
      <diagonal/>
    </border>
    <border>
      <left style="thin">
        <color rgb="FF007BC7"/>
      </left>
      <right style="thin">
        <color rgb="FF007BC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xf numFmtId="0" fontId="6" fillId="0" borderId="0"/>
    <xf numFmtId="9" fontId="13" fillId="0" borderId="0" applyFont="0" applyFill="0" applyBorder="0" applyAlignment="0" applyProtection="0"/>
    <xf numFmtId="0" fontId="24" fillId="0" borderId="0" applyNumberFormat="0" applyFill="0" applyBorder="0" applyAlignment="0" applyProtection="0"/>
  </cellStyleXfs>
  <cellXfs count="158">
    <xf numFmtId="0" fontId="0" fillId="0" borderId="0" xfId="0"/>
    <xf numFmtId="49" fontId="0" fillId="0" borderId="0" xfId="0" applyNumberFormat="1"/>
    <xf numFmtId="14" fontId="0" fillId="0" borderId="0" xfId="0" applyNumberFormat="1"/>
    <xf numFmtId="0" fontId="0" fillId="0" borderId="0" xfId="0" applyAlignment="1">
      <alignment horizontal="center"/>
    </xf>
    <xf numFmtId="0" fontId="0" fillId="3" borderId="0" xfId="0" applyFill="1"/>
    <xf numFmtId="0" fontId="0" fillId="0" borderId="0" xfId="0" applyAlignment="1">
      <alignment horizontal="left"/>
    </xf>
    <xf numFmtId="0" fontId="4" fillId="0" borderId="0" xfId="1" applyFont="1"/>
    <xf numFmtId="0" fontId="4" fillId="0" borderId="0" xfId="1" applyFont="1" applyAlignment="1">
      <alignment vertical="top"/>
    </xf>
    <xf numFmtId="0" fontId="4" fillId="0" borderId="3" xfId="1" applyFont="1" applyBorder="1" applyAlignment="1">
      <alignment vertical="top" wrapText="1"/>
    </xf>
    <xf numFmtId="0" fontId="4" fillId="0" borderId="2" xfId="1" applyFont="1" applyBorder="1" applyAlignment="1">
      <alignment vertical="top" wrapText="1"/>
    </xf>
    <xf numFmtId="0" fontId="4" fillId="0" borderId="2" xfId="1" applyFont="1" applyBorder="1" applyAlignment="1">
      <alignment vertical="top"/>
    </xf>
    <xf numFmtId="0" fontId="5" fillId="0" borderId="0" xfId="1" applyFont="1"/>
    <xf numFmtId="0" fontId="5" fillId="0" borderId="1" xfId="1" applyFont="1" applyBorder="1"/>
    <xf numFmtId="0" fontId="5" fillId="0" borderId="0" xfId="1" applyFont="1" applyBorder="1"/>
    <xf numFmtId="0" fontId="5" fillId="0" borderId="2" xfId="1" applyFont="1" applyBorder="1"/>
    <xf numFmtId="0" fontId="5" fillId="0" borderId="3" xfId="1" applyFont="1" applyBorder="1"/>
    <xf numFmtId="4" fontId="0" fillId="0" borderId="0" xfId="0" applyNumberFormat="1"/>
    <xf numFmtId="0" fontId="6" fillId="0" borderId="0" xfId="2"/>
    <xf numFmtId="0" fontId="6" fillId="0" borderId="0" xfId="2" applyFont="1"/>
    <xf numFmtId="0" fontId="0" fillId="4" borderId="13" xfId="0" applyFill="1" applyBorder="1"/>
    <xf numFmtId="0" fontId="7" fillId="4" borderId="12" xfId="0" applyFont="1" applyFill="1" applyBorder="1" applyAlignment="1">
      <alignment horizontal="right"/>
    </xf>
    <xf numFmtId="14" fontId="8" fillId="4" borderId="11" xfId="0" applyNumberFormat="1" applyFont="1" applyFill="1" applyBorder="1" applyProtection="1">
      <protection locked="0"/>
    </xf>
    <xf numFmtId="0" fontId="0" fillId="4" borderId="10" xfId="0" applyFill="1" applyBorder="1"/>
    <xf numFmtId="0" fontId="7" fillId="4" borderId="0" xfId="0" applyFont="1" applyFill="1" applyBorder="1" applyAlignment="1">
      <alignment horizontal="right"/>
    </xf>
    <xf numFmtId="14" fontId="7" fillId="4" borderId="9" xfId="0" applyNumberFormat="1" applyFont="1" applyFill="1" applyBorder="1"/>
    <xf numFmtId="0" fontId="0" fillId="4" borderId="8" xfId="0" applyFill="1" applyBorder="1"/>
    <xf numFmtId="166" fontId="7" fillId="4" borderId="6" xfId="0" applyNumberFormat="1" applyFont="1" applyFill="1" applyBorder="1"/>
    <xf numFmtId="0" fontId="0" fillId="4" borderId="0" xfId="0" applyFill="1"/>
    <xf numFmtId="0" fontId="0" fillId="4" borderId="4" xfId="0" applyFill="1" applyBorder="1"/>
    <xf numFmtId="14" fontId="9" fillId="0" borderId="0" xfId="1" applyNumberFormat="1" applyFont="1"/>
    <xf numFmtId="0" fontId="4" fillId="3" borderId="3" xfId="1" applyFont="1" applyFill="1" applyBorder="1" applyAlignment="1">
      <alignment vertical="top" wrapText="1"/>
    </xf>
    <xf numFmtId="0" fontId="4" fillId="3" borderId="2" xfId="1" applyFont="1" applyFill="1" applyBorder="1" applyAlignment="1">
      <alignment vertical="top" wrapText="1"/>
    </xf>
    <xf numFmtId="1" fontId="10" fillId="2" borderId="0" xfId="1" applyNumberFormat="1" applyFont="1" applyFill="1"/>
    <xf numFmtId="0" fontId="0" fillId="0" borderId="0" xfId="0" applyNumberFormat="1"/>
    <xf numFmtId="0" fontId="5" fillId="3" borderId="3" xfId="1" applyFont="1" applyFill="1" applyBorder="1" applyAlignment="1">
      <alignment vertical="top" wrapText="1"/>
    </xf>
    <xf numFmtId="0" fontId="11" fillId="2" borderId="0" xfId="1" applyFont="1" applyFill="1" applyBorder="1" applyAlignment="1">
      <alignment vertical="top"/>
    </xf>
    <xf numFmtId="0" fontId="11" fillId="2" borderId="3" xfId="1" applyFont="1" applyFill="1" applyBorder="1" applyAlignment="1">
      <alignment vertical="top" wrapText="1"/>
    </xf>
    <xf numFmtId="0" fontId="11" fillId="2" borderId="2" xfId="1" applyFont="1" applyFill="1" applyBorder="1" applyAlignment="1">
      <alignment vertical="top" wrapText="1"/>
    </xf>
    <xf numFmtId="0" fontId="12" fillId="2" borderId="0" xfId="1" applyFont="1" applyFill="1" applyBorder="1" applyAlignment="1">
      <alignment vertical="top"/>
    </xf>
    <xf numFmtId="0" fontId="12" fillId="2" borderId="3" xfId="1" applyFont="1" applyFill="1" applyBorder="1" applyAlignment="1">
      <alignment vertical="top" wrapText="1"/>
    </xf>
    <xf numFmtId="0" fontId="12" fillId="2" borderId="2" xfId="1" applyFont="1" applyFill="1" applyBorder="1" applyAlignment="1">
      <alignment vertical="top" wrapText="1"/>
    </xf>
    <xf numFmtId="0" fontId="6" fillId="4" borderId="13" xfId="2" applyFill="1" applyBorder="1" applyAlignment="1">
      <alignment horizontal="center"/>
    </xf>
    <xf numFmtId="14" fontId="6" fillId="4" borderId="10" xfId="2" applyNumberFormat="1" applyFill="1" applyBorder="1" applyAlignment="1">
      <alignment horizontal="center"/>
    </xf>
    <xf numFmtId="14" fontId="6" fillId="4" borderId="8" xfId="2" applyNumberFormat="1" applyFill="1" applyBorder="1" applyAlignment="1">
      <alignment horizontal="center"/>
    </xf>
    <xf numFmtId="0" fontId="6" fillId="4" borderId="12" xfId="2" applyFill="1" applyBorder="1" applyAlignment="1">
      <alignment horizontal="center"/>
    </xf>
    <xf numFmtId="0" fontId="6" fillId="4" borderId="11" xfId="2" applyFill="1" applyBorder="1" applyAlignment="1">
      <alignment horizontal="center"/>
    </xf>
    <xf numFmtId="0" fontId="6" fillId="4" borderId="0" xfId="2" applyFill="1" applyBorder="1" applyAlignment="1">
      <alignment horizontal="center"/>
    </xf>
    <xf numFmtId="0" fontId="6" fillId="4" borderId="9" xfId="2" applyFill="1" applyBorder="1" applyAlignment="1">
      <alignment horizontal="center"/>
    </xf>
    <xf numFmtId="0" fontId="6" fillId="4" borderId="7" xfId="2" applyFill="1" applyBorder="1" applyAlignment="1">
      <alignment horizontal="center"/>
    </xf>
    <xf numFmtId="0" fontId="6" fillId="4" borderId="6" xfId="2" applyFill="1" applyBorder="1" applyAlignment="1">
      <alignment horizontal="center"/>
    </xf>
    <xf numFmtId="0" fontId="6" fillId="4" borderId="8" xfId="2" applyFill="1" applyBorder="1" applyAlignment="1">
      <alignment horizontal="center"/>
    </xf>
    <xf numFmtId="0" fontId="7" fillId="4" borderId="7" xfId="0" applyFont="1" applyFill="1" applyBorder="1" applyAlignment="1">
      <alignment horizontal="right"/>
    </xf>
    <xf numFmtId="3" fontId="0" fillId="0" borderId="0" xfId="0" applyNumberFormat="1" applyAlignment="1">
      <alignment horizontal="center"/>
    </xf>
    <xf numFmtId="10" fontId="0" fillId="0" borderId="0" xfId="0" applyNumberFormat="1" applyAlignment="1">
      <alignment horizontal="center"/>
    </xf>
    <xf numFmtId="0" fontId="0" fillId="3" borderId="0" xfId="0" applyFill="1" applyAlignment="1">
      <alignment horizontal="right"/>
    </xf>
    <xf numFmtId="9" fontId="0" fillId="0" borderId="0" xfId="0" applyNumberFormat="1" applyAlignment="1">
      <alignment horizontal="center"/>
    </xf>
    <xf numFmtId="0" fontId="5" fillId="3" borderId="2" xfId="1" applyFont="1" applyFill="1" applyBorder="1" applyAlignment="1">
      <alignment vertical="top"/>
    </xf>
    <xf numFmtId="0" fontId="0" fillId="3" borderId="0" xfId="0" applyFill="1" applyAlignment="1">
      <alignment horizontal="center"/>
    </xf>
    <xf numFmtId="10" fontId="0" fillId="3" borderId="0" xfId="0" applyNumberFormat="1" applyFill="1" applyAlignment="1">
      <alignment horizontal="center"/>
    </xf>
    <xf numFmtId="3" fontId="0" fillId="3" borderId="0" xfId="0" applyNumberFormat="1" applyFill="1" applyAlignment="1">
      <alignment horizontal="left"/>
    </xf>
    <xf numFmtId="0" fontId="0" fillId="3" borderId="0" xfId="0" applyFill="1" applyAlignment="1">
      <alignment horizontal="left"/>
    </xf>
    <xf numFmtId="0" fontId="15" fillId="6" borderId="0" xfId="1" applyNumberFormat="1" applyFont="1" applyFill="1" applyBorder="1" applyAlignment="1" applyProtection="1">
      <alignment horizontal="left" vertical="center"/>
      <protection hidden="1"/>
    </xf>
    <xf numFmtId="0" fontId="16" fillId="6" borderId="0" xfId="1" applyFont="1" applyFill="1" applyBorder="1" applyAlignment="1" applyProtection="1">
      <alignment horizontal="left" indent="2"/>
    </xf>
    <xf numFmtId="0" fontId="17" fillId="7" borderId="0" xfId="1" applyFont="1" applyFill="1" applyBorder="1" applyAlignment="1" applyProtection="1">
      <alignment horizontal="left" vertical="center"/>
      <protection hidden="1"/>
    </xf>
    <xf numFmtId="0" fontId="0" fillId="6" borderId="0" xfId="0" applyFill="1"/>
    <xf numFmtId="0" fontId="0" fillId="6" borderId="0" xfId="0" applyNumberFormat="1" applyFill="1"/>
    <xf numFmtId="0" fontId="2" fillId="6" borderId="0" xfId="0" applyFont="1" applyFill="1"/>
    <xf numFmtId="0" fontId="0" fillId="6" borderId="0" xfId="0" applyFill="1" applyAlignment="1"/>
    <xf numFmtId="0" fontId="2" fillId="6" borderId="0" xfId="0" applyFont="1" applyFill="1" applyAlignment="1">
      <alignment horizontal="right"/>
    </xf>
    <xf numFmtId="164" fontId="0" fillId="6" borderId="0" xfId="0" applyNumberFormat="1" applyFill="1" applyAlignment="1">
      <alignment horizontal="center"/>
    </xf>
    <xf numFmtId="2" fontId="0" fillId="6" borderId="0" xfId="0" applyNumberFormat="1" applyFill="1"/>
    <xf numFmtId="0" fontId="0" fillId="6" borderId="0" xfId="0" quotePrefix="1" applyNumberFormat="1" applyFill="1"/>
    <xf numFmtId="167" fontId="0" fillId="6" borderId="0" xfId="0" applyNumberFormat="1" applyFill="1" applyAlignment="1">
      <alignment horizontal="center"/>
    </xf>
    <xf numFmtId="2" fontId="2" fillId="6" borderId="12" xfId="0" applyNumberFormat="1" applyFont="1" applyFill="1" applyBorder="1"/>
    <xf numFmtId="9" fontId="0" fillId="6" borderId="0" xfId="3" applyFont="1" applyFill="1" applyAlignment="1">
      <alignment horizontal="center"/>
    </xf>
    <xf numFmtId="0" fontId="0" fillId="6" borderId="0" xfId="0" applyFill="1" applyAlignment="1">
      <alignment horizontal="center"/>
    </xf>
    <xf numFmtId="10" fontId="0" fillId="6" borderId="0" xfId="3" applyNumberFormat="1" applyFont="1" applyFill="1" applyAlignment="1">
      <alignment horizontal="center"/>
    </xf>
    <xf numFmtId="2" fontId="1" fillId="6" borderId="0" xfId="0" applyNumberFormat="1" applyFont="1" applyFill="1" applyBorder="1"/>
    <xf numFmtId="165" fontId="0" fillId="6" borderId="0" xfId="0" applyNumberFormat="1" applyFill="1" applyAlignment="1">
      <alignment horizontal="left"/>
    </xf>
    <xf numFmtId="0" fontId="0" fillId="6" borderId="0" xfId="0" applyFill="1" applyAlignment="1">
      <alignment horizontal="left"/>
    </xf>
    <xf numFmtId="0" fontId="14" fillId="6" borderId="0" xfId="0" applyFont="1" applyFill="1"/>
    <xf numFmtId="0" fontId="17" fillId="6" borderId="0" xfId="1" applyFont="1" applyFill="1" applyBorder="1" applyAlignment="1" applyProtection="1">
      <alignment horizontal="left" vertical="center"/>
      <protection hidden="1"/>
    </xf>
    <xf numFmtId="0" fontId="18" fillId="6" borderId="0" xfId="1" applyFont="1" applyFill="1" applyBorder="1" applyAlignment="1" applyProtection="1">
      <alignment horizontal="left"/>
    </xf>
    <xf numFmtId="165" fontId="0" fillId="5" borderId="0" xfId="0" applyNumberFormat="1" applyFill="1" applyAlignment="1" applyProtection="1">
      <alignment horizontal="left"/>
      <protection locked="0"/>
    </xf>
    <xf numFmtId="0" fontId="0" fillId="5" borderId="0" xfId="0" applyFill="1" applyProtection="1">
      <protection locked="0"/>
    </xf>
    <xf numFmtId="0" fontId="0" fillId="5" borderId="0" xfId="0" applyFill="1" applyAlignment="1" applyProtection="1">
      <alignment horizontal="left"/>
      <protection locked="0"/>
    </xf>
    <xf numFmtId="164" fontId="0" fillId="5" borderId="0" xfId="0" applyNumberFormat="1" applyFill="1" applyAlignment="1" applyProtection="1">
      <alignment horizontal="left"/>
      <protection locked="0"/>
    </xf>
    <xf numFmtId="168" fontId="0" fillId="6" borderId="0" xfId="0" applyNumberFormat="1" applyFill="1" applyAlignment="1">
      <alignment horizontal="left"/>
    </xf>
    <xf numFmtId="2" fontId="0" fillId="3" borderId="0" xfId="0" applyNumberFormat="1" applyFill="1" applyAlignment="1">
      <alignment horizontal="right"/>
    </xf>
    <xf numFmtId="14" fontId="0" fillId="3" borderId="0" xfId="0" applyNumberFormat="1" applyFill="1" applyAlignment="1">
      <alignment horizontal="right"/>
    </xf>
    <xf numFmtId="9" fontId="0" fillId="3" borderId="0" xfId="3" applyFont="1" applyFill="1" applyAlignment="1">
      <alignment horizontal="right"/>
    </xf>
    <xf numFmtId="0" fontId="2" fillId="3" borderId="0" xfId="0" applyFont="1" applyFill="1" applyAlignment="1">
      <alignment horizontal="right"/>
    </xf>
    <xf numFmtId="3" fontId="0" fillId="3" borderId="0" xfId="0" applyNumberFormat="1" applyFill="1" applyAlignment="1">
      <alignment horizontal="right"/>
    </xf>
    <xf numFmtId="0" fontId="2" fillId="3" borderId="0" xfId="0" applyFont="1" applyFill="1" applyAlignment="1">
      <alignment horizontal="left"/>
    </xf>
    <xf numFmtId="2" fontId="0" fillId="0" borderId="0" xfId="0" applyNumberFormat="1"/>
    <xf numFmtId="0" fontId="0" fillId="3" borderId="13" xfId="0" applyFill="1" applyBorder="1"/>
    <xf numFmtId="0" fontId="0" fillId="3" borderId="10" xfId="0" applyFill="1" applyBorder="1"/>
    <xf numFmtId="0" fontId="0" fillId="3" borderId="9" xfId="0" applyFill="1" applyBorder="1"/>
    <xf numFmtId="0" fontId="0" fillId="0" borderId="0" xfId="0" applyFill="1"/>
    <xf numFmtId="0" fontId="2" fillId="0" borderId="0" xfId="0" applyFont="1" applyFill="1" applyAlignment="1">
      <alignment horizontal="right"/>
    </xf>
    <xf numFmtId="0" fontId="17" fillId="0" borderId="0" xfId="1" applyFont="1" applyFill="1" applyBorder="1" applyAlignment="1" applyProtection="1">
      <alignment horizontal="left" vertical="center"/>
      <protection hidden="1"/>
    </xf>
    <xf numFmtId="0" fontId="19" fillId="3" borderId="11" xfId="0" applyFont="1" applyFill="1" applyBorder="1"/>
    <xf numFmtId="0" fontId="0" fillId="8" borderId="0" xfId="0" applyFill="1" applyAlignment="1">
      <alignment horizontal="left"/>
    </xf>
    <xf numFmtId="169" fontId="0" fillId="0" borderId="0" xfId="0" applyNumberFormat="1" applyAlignment="1">
      <alignment horizontal="center"/>
    </xf>
    <xf numFmtId="0" fontId="2" fillId="0" borderId="0" xfId="0" applyFont="1"/>
    <xf numFmtId="170" fontId="0" fillId="6" borderId="0" xfId="3" applyNumberFormat="1" applyFont="1" applyFill="1" applyAlignment="1">
      <alignment horizontal="center"/>
    </xf>
    <xf numFmtId="2" fontId="1" fillId="0" borderId="4" xfId="0" applyNumberFormat="1" applyFont="1" applyFill="1" applyBorder="1" applyProtection="1">
      <protection locked="0"/>
    </xf>
    <xf numFmtId="2" fontId="2" fillId="3" borderId="0" xfId="0" applyNumberFormat="1" applyFont="1" applyFill="1" applyAlignment="1">
      <alignment horizontal="right"/>
    </xf>
    <xf numFmtId="0" fontId="0" fillId="0" borderId="14" xfId="0" applyFill="1" applyBorder="1" applyProtection="1">
      <protection locked="0"/>
    </xf>
    <xf numFmtId="14" fontId="14" fillId="0" borderId="0" xfId="0" applyNumberFormat="1" applyFont="1" applyAlignment="1">
      <alignment horizontal="left"/>
    </xf>
    <xf numFmtId="14" fontId="14" fillId="0" borderId="0" xfId="0" applyNumberFormat="1" applyFont="1"/>
    <xf numFmtId="2" fontId="2" fillId="6" borderId="0" xfId="0" applyNumberFormat="1" applyFont="1" applyFill="1"/>
    <xf numFmtId="10" fontId="0" fillId="6" borderId="0" xfId="0" applyNumberFormat="1" applyFill="1"/>
    <xf numFmtId="9" fontId="0" fillId="6" borderId="0" xfId="0" applyNumberFormat="1" applyFill="1"/>
    <xf numFmtId="164" fontId="0" fillId="6" borderId="0" xfId="0" applyNumberFormat="1" applyFill="1"/>
    <xf numFmtId="0" fontId="0" fillId="6" borderId="0" xfId="0" applyFill="1" applyAlignment="1">
      <alignment horizontal="right"/>
    </xf>
    <xf numFmtId="0" fontId="0" fillId="9" borderId="5" xfId="0" applyFill="1" applyBorder="1"/>
    <xf numFmtId="9" fontId="0" fillId="9" borderId="0" xfId="0" applyNumberFormat="1" applyFill="1"/>
    <xf numFmtId="0" fontId="0" fillId="0" borderId="0" xfId="0" quotePrefix="1" applyFill="1"/>
    <xf numFmtId="10" fontId="0" fillId="0" borderId="0" xfId="3" applyNumberFormat="1" applyFont="1" applyAlignment="1">
      <alignment horizontal="center"/>
    </xf>
    <xf numFmtId="0" fontId="0" fillId="5" borderId="0" xfId="0" applyNumberFormat="1" applyFill="1" applyAlignment="1" applyProtection="1">
      <alignment horizontal="left"/>
      <protection locked="0"/>
    </xf>
    <xf numFmtId="0" fontId="0" fillId="0" borderId="14" xfId="0" quotePrefix="1" applyFill="1" applyBorder="1" applyProtection="1">
      <protection locked="0"/>
    </xf>
    <xf numFmtId="0" fontId="1" fillId="0" borderId="0" xfId="0" applyFont="1"/>
    <xf numFmtId="0" fontId="14" fillId="0" borderId="0" xfId="0" applyFont="1"/>
    <xf numFmtId="10" fontId="1" fillId="0" borderId="0" xfId="0" applyNumberFormat="1" applyFont="1" applyAlignment="1">
      <alignment horizontal="left"/>
    </xf>
    <xf numFmtId="10" fontId="1" fillId="0" borderId="0" xfId="0" applyNumberFormat="1" applyFont="1"/>
    <xf numFmtId="0" fontId="0" fillId="0" borderId="0" xfId="0" applyFont="1" applyAlignment="1">
      <alignment horizontal="left"/>
    </xf>
    <xf numFmtId="2" fontId="0" fillId="3" borderId="0" xfId="0" applyNumberFormat="1" applyFont="1" applyFill="1" applyAlignment="1">
      <alignment horizontal="right"/>
    </xf>
    <xf numFmtId="14" fontId="22" fillId="0" borderId="0" xfId="0" applyNumberFormat="1" applyFont="1"/>
    <xf numFmtId="14" fontId="10" fillId="0" borderId="0" xfId="1" applyNumberFormat="1" applyFont="1"/>
    <xf numFmtId="10" fontId="0" fillId="3" borderId="0" xfId="0" applyNumberFormat="1" applyFill="1" applyAlignment="1">
      <alignment horizontal="right"/>
    </xf>
    <xf numFmtId="0" fontId="0" fillId="3" borderId="13" xfId="0" applyFill="1" applyBorder="1" applyAlignment="1">
      <alignment horizontal="left"/>
    </xf>
    <xf numFmtId="0" fontId="0" fillId="3" borderId="12" xfId="0" applyFill="1" applyBorder="1" applyAlignment="1">
      <alignment horizontal="right"/>
    </xf>
    <xf numFmtId="0" fontId="0" fillId="3" borderId="11" xfId="0" applyFill="1" applyBorder="1"/>
    <xf numFmtId="0" fontId="0" fillId="3" borderId="8" xfId="0" applyFill="1" applyBorder="1" applyAlignment="1">
      <alignment horizontal="left"/>
    </xf>
    <xf numFmtId="0" fontId="0" fillId="3" borderId="7" xfId="0" applyFill="1" applyBorder="1" applyAlignment="1">
      <alignment horizontal="right"/>
    </xf>
    <xf numFmtId="0" fontId="0" fillId="3" borderId="6" xfId="0" applyFill="1" applyBorder="1"/>
    <xf numFmtId="0" fontId="0" fillId="0" borderId="15" xfId="0" applyFill="1" applyBorder="1"/>
    <xf numFmtId="0" fontId="1" fillId="0" borderId="5" xfId="0" applyFont="1" applyFill="1" applyBorder="1" applyProtection="1">
      <protection locked="0"/>
    </xf>
    <xf numFmtId="0" fontId="0" fillId="3" borderId="8" xfId="0" applyFill="1" applyBorder="1"/>
    <xf numFmtId="0" fontId="19" fillId="3" borderId="6" xfId="0" applyFont="1" applyFill="1" applyBorder="1"/>
    <xf numFmtId="0" fontId="0" fillId="0" borderId="0" xfId="0" applyFill="1" applyBorder="1" applyProtection="1">
      <protection locked="0"/>
    </xf>
    <xf numFmtId="171" fontId="0" fillId="5" borderId="0" xfId="0" applyNumberFormat="1" applyFill="1" applyAlignment="1" applyProtection="1">
      <alignment horizontal="left"/>
      <protection locked="0"/>
    </xf>
    <xf numFmtId="0" fontId="23" fillId="0" borderId="0" xfId="1" applyFont="1"/>
    <xf numFmtId="0" fontId="1" fillId="3" borderId="0" xfId="0" applyFont="1" applyFill="1"/>
    <xf numFmtId="0" fontId="24" fillId="0" borderId="0" xfId="4"/>
    <xf numFmtId="172" fontId="25" fillId="10" borderId="3" xfId="0" applyNumberFormat="1" applyFont="1" applyFill="1" applyBorder="1" applyAlignment="1">
      <alignment horizontal="right" vertical="center" wrapText="1"/>
    </xf>
    <xf numFmtId="172" fontId="25" fillId="0" borderId="3" xfId="0" applyNumberFormat="1" applyFont="1" applyBorder="1" applyAlignment="1">
      <alignment horizontal="right" vertical="center" wrapText="1"/>
    </xf>
    <xf numFmtId="49" fontId="0" fillId="0" borderId="0" xfId="0" applyNumberFormat="1" applyFont="1"/>
    <xf numFmtId="0" fontId="0" fillId="0" borderId="0" xfId="0" applyFont="1"/>
    <xf numFmtId="14" fontId="14" fillId="6" borderId="0" xfId="0" applyNumberFormat="1" applyFont="1" applyFill="1" applyAlignment="1">
      <alignment horizontal="left"/>
    </xf>
    <xf numFmtId="0" fontId="0" fillId="0" borderId="0" xfId="0"/>
    <xf numFmtId="0" fontId="0" fillId="6" borderId="0" xfId="0" applyFill="1" applyAlignment="1">
      <alignment wrapText="1"/>
    </xf>
    <xf numFmtId="0" fontId="0" fillId="0" borderId="0" xfId="0"/>
    <xf numFmtId="0" fontId="0" fillId="5" borderId="0" xfId="0" applyFill="1" applyAlignment="1" applyProtection="1">
      <protection locked="0"/>
    </xf>
    <xf numFmtId="0" fontId="0" fillId="0" borderId="0" xfId="0" applyAlignment="1" applyProtection="1">
      <protection locked="0"/>
    </xf>
    <xf numFmtId="0" fontId="25" fillId="0" borderId="3" xfId="0" applyFont="1" applyBorder="1" applyAlignment="1">
      <alignment horizontal="left" vertical="top" wrapText="1"/>
    </xf>
    <xf numFmtId="0" fontId="0" fillId="0" borderId="0" xfId="0"/>
  </cellXfs>
  <cellStyles count="5">
    <cellStyle name="Hyperlink" xfId="4" builtinId="8"/>
    <cellStyle name="Procent" xfId="3" builtinId="5"/>
    <cellStyle name="Standaard" xfId="0" builtinId="0"/>
    <cellStyle name="Standaard 2" xfId="1" xr:uid="{00000000-0005-0000-0000-000003000000}"/>
    <cellStyle name="Standaard 3" xfId="2" xr:uid="{00000000-0005-0000-0000-000004000000}"/>
  </cellStyles>
  <dxfs count="17">
    <dxf>
      <fill>
        <patternFill>
          <fgColor indexed="64"/>
          <bgColor theme="8" tint="0.79995117038483843"/>
        </patternFill>
      </fill>
    </dxf>
    <dxf>
      <numFmt numFmtId="14" formatCode="0.00%"/>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30" formatCode="@"/>
    </dxf>
    <dxf>
      <numFmt numFmtId="14"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4" formatCode="#,##0.0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0</xdr:row>
      <xdr:rowOff>76200</xdr:rowOff>
    </xdr:from>
    <xdr:to>
      <xdr:col>5</xdr:col>
      <xdr:colOff>626034</xdr:colOff>
      <xdr:row>1</xdr:row>
      <xdr:rowOff>307258</xdr:rowOff>
    </xdr:to>
    <xdr:pic>
      <xdr:nvPicPr>
        <xdr:cNvPr id="5" name="Afbeelding 4" descr="onderwijs logo RGB.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76200"/>
          <a:ext cx="2150034" cy="602533"/>
        </a:xfrm>
        <a:prstGeom prst="rect">
          <a:avLst/>
        </a:prstGeom>
      </xdr:spPr>
    </xdr:pic>
    <xdr:clientData/>
  </xdr:twoCellAnchor>
  <xdr:twoCellAnchor>
    <xdr:from>
      <xdr:col>1</xdr:col>
      <xdr:colOff>245905</xdr:colOff>
      <xdr:row>15</xdr:row>
      <xdr:rowOff>126551</xdr:rowOff>
    </xdr:from>
    <xdr:to>
      <xdr:col>2</xdr:col>
      <xdr:colOff>65038</xdr:colOff>
      <xdr:row>64</xdr:row>
      <xdr:rowOff>164491</xdr:rowOff>
    </xdr:to>
    <xdr:sp macro="" textlink="">
      <xdr:nvSpPr>
        <xdr:cNvPr id="6" name="Tekstvak 5">
          <a:extLst>
            <a:ext uri="{FF2B5EF4-FFF2-40B4-BE49-F238E27FC236}">
              <a16:creationId xmlns:a16="http://schemas.microsoft.com/office/drawing/2014/main" id="{00000000-0008-0000-0000-000006000000}"/>
            </a:ext>
          </a:extLst>
        </xdr:cNvPr>
        <xdr:cNvSpPr txBox="1"/>
      </xdr:nvSpPr>
      <xdr:spPr>
        <a:xfrm rot="18650850">
          <a:off x="74589" y="5260392"/>
          <a:ext cx="6943565" cy="1114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8000">
              <a:solidFill>
                <a:schemeClr val="bg1">
                  <a:lumMod val="85000"/>
                  <a:alpha val="60000"/>
                </a:schemeClr>
              </a:solidFill>
              <a:latin typeface="Arial" panose="020B0604020202020204" pitchFamily="34" charset="0"/>
              <a:cs typeface="Arial" panose="020B0604020202020204" pitchFamily="34" charset="0"/>
            </a:rPr>
            <a:t>PRO-FORMA</a:t>
          </a:r>
        </a:p>
      </xdr:txBody>
    </xdr:sp>
    <xdr:clientData/>
  </xdr:twoCellAnchor>
  <xdr:twoCellAnchor>
    <xdr:from>
      <xdr:col>0</xdr:col>
      <xdr:colOff>2347428</xdr:colOff>
      <xdr:row>66</xdr:row>
      <xdr:rowOff>1335</xdr:rowOff>
    </xdr:from>
    <xdr:to>
      <xdr:col>1</xdr:col>
      <xdr:colOff>718761</xdr:colOff>
      <xdr:row>106</xdr:row>
      <xdr:rowOff>128666</xdr:rowOff>
    </xdr:to>
    <xdr:sp macro="" textlink="">
      <xdr:nvSpPr>
        <xdr:cNvPr id="4" name="Tekstvak 3">
          <a:extLst>
            <a:ext uri="{FF2B5EF4-FFF2-40B4-BE49-F238E27FC236}">
              <a16:creationId xmlns:a16="http://schemas.microsoft.com/office/drawing/2014/main" id="{00000000-0008-0000-0000-000004000000}"/>
            </a:ext>
          </a:extLst>
        </xdr:cNvPr>
        <xdr:cNvSpPr txBox="1"/>
      </xdr:nvSpPr>
      <xdr:spPr>
        <a:xfrm rot="18650850">
          <a:off x="-564158" y="12399821"/>
          <a:ext cx="6937706" cy="1114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8000">
              <a:solidFill>
                <a:schemeClr val="bg1">
                  <a:lumMod val="85000"/>
                  <a:alpha val="60000"/>
                </a:schemeClr>
              </a:solidFill>
              <a:latin typeface="Arial" panose="020B0604020202020204" pitchFamily="34" charset="0"/>
              <a:cs typeface="Arial" panose="020B0604020202020204" pitchFamily="34" charset="0"/>
            </a:rPr>
            <a:t>PRO-FORMA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46112</xdr:colOff>
      <xdr:row>101</xdr:row>
      <xdr:rowOff>104775</xdr:rowOff>
    </xdr:from>
    <xdr:to>
      <xdr:col>22</xdr:col>
      <xdr:colOff>323850</xdr:colOff>
      <xdr:row>105</xdr:row>
      <xdr:rowOff>114301</xdr:rowOff>
    </xdr:to>
    <xdr:pic>
      <xdr:nvPicPr>
        <xdr:cNvPr id="3" name="Afbeelding 2">
          <a:extLst>
            <a:ext uri="{FF2B5EF4-FFF2-40B4-BE49-F238E27FC236}">
              <a16:creationId xmlns:a16="http://schemas.microsoft.com/office/drawing/2014/main" id="{63559975-0CA1-443C-9AB1-02F9D09F5FE6}"/>
            </a:ext>
          </a:extLst>
        </xdr:cNvPr>
        <xdr:cNvPicPr>
          <a:picLocks noChangeAspect="1"/>
        </xdr:cNvPicPr>
      </xdr:nvPicPr>
      <xdr:blipFill rotWithShape="1">
        <a:blip xmlns:r="http://schemas.openxmlformats.org/officeDocument/2006/relationships" r:embed="rId1"/>
        <a:srcRect l="58756" t="63674" r="19678" b="32103"/>
        <a:stretch/>
      </xdr:blipFill>
      <xdr:spPr>
        <a:xfrm>
          <a:off x="16305287" y="18792825"/>
          <a:ext cx="6745213" cy="7429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chaalBedragen" displayName="SchaalBedragen" ref="A3:G188" totalsRowShown="0">
  <autoFilter ref="A3:G188" xr:uid="{00000000-0009-0000-0100-000003000000}"/>
  <sortState xmlns:xlrd2="http://schemas.microsoft.com/office/spreadsheetml/2017/richdata2" ref="A4:G177">
    <sortCondition ref="A3:A177"/>
  </sortState>
  <tableColumns count="7">
    <tableColumn id="1" xr3:uid="{00000000-0010-0000-0000-000001000000}" name="SchaalTrede" dataDxfId="16"/>
    <tableColumn id="2" xr3:uid="{00000000-0010-0000-0000-000002000000}" name="FtSal Mnd"/>
    <tableColumn id="8" xr3:uid="{00000000-0010-0000-0000-000008000000}" name="UitlToesl Mnd"/>
    <tableColumn id="6" xr3:uid="{00000000-0010-0000-0000-000006000000}" name="EjuOop Jr"/>
    <tableColumn id="9" xr3:uid="{00000000-0010-0000-0000-000009000000}" name="DagVdLkrJr"/>
    <tableColumn id="7" xr3:uid="{00000000-0010-0000-0000-000007000000}" name="EenmUitkVorigJr">
      <calculatedColumnFormula>ROUND(875 + 33%*SchaalBedragen[[#This Row],[FtSal Mnd]] + 0.7% *12*SchaalBedragen[[#This Row],[FtSal Mnd]],2)</calculatedColumnFormula>
    </tableColumn>
    <tableColumn id="3" xr3:uid="{00000000-0010-0000-0000-000003000000}" name="Inkomenstoelag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VfPf" displayName="VfPf" ref="K105:M107" totalsRowShown="0">
  <autoFilter ref="K105:M107" xr:uid="{00000000-0009-0000-0100-00000D000000}"/>
  <tableColumns count="3">
    <tableColumn id="1" xr3:uid="{00000000-0010-0000-0900-000001000000}" name="Premiesoort" dataDxfId="3"/>
    <tableColumn id="2" xr3:uid="{00000000-0010-0000-0900-000002000000}" name="Regulier" dataDxfId="2"/>
    <tableColumn id="3" xr3:uid="{00000000-0010-0000-0900-000003000000}" name="ERD" dataDxfId="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NieuweMedewerkerTabel" displayName="NieuweMedewerkerTabel" ref="K29:L31" totalsRowShown="0">
  <autoFilter ref="K29:L31" xr:uid="{00000000-0009-0000-0100-000001000000}"/>
  <tableColumns count="2">
    <tableColumn id="1" xr3:uid="{00000000-0010-0000-0A00-000001000000}" name="NieuweMedewerker"/>
    <tableColumn id="2" xr3:uid="{00000000-0010-0000-0A00-000002000000}" name="WelNi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aalTabel" displayName="SchaalTabel" ref="K5:L20" totalsRowShown="0">
  <autoFilter ref="K5:L20" xr:uid="{00000000-0009-0000-0100-000002000000}"/>
  <sortState xmlns:xlrd2="http://schemas.microsoft.com/office/spreadsheetml/2017/richdata2" ref="K14:L27">
    <sortCondition ref="K13:K27"/>
  </sortState>
  <tableColumns count="2">
    <tableColumn id="2" xr3:uid="{00000000-0010-0000-0100-000002000000}" name="Schaal" dataDxfId="15"/>
    <tableColumn id="3" xr3:uid="{00000000-0010-0000-0100-000003000000}" name="Korting DI"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uurzInzetb" displayName="DuurzInzetb" ref="K23:K26" totalsRowShown="0" dataDxfId="13">
  <autoFilter ref="K23:K26" xr:uid="{00000000-0009-0000-0100-000004000000}"/>
  <tableColumns count="1">
    <tableColumn id="1" xr3:uid="{00000000-0010-0000-0200-000001000000}" name="DI"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Loonheffingskorting" displayName="Loonheffingskorting" ref="K39:L41" totalsRowShown="0">
  <autoFilter ref="K39:L41" xr:uid="{00000000-0009-0000-0100-000005000000}"/>
  <tableColumns count="2">
    <tableColumn id="1" xr3:uid="{00000000-0010-0000-0300-000001000000}" name="LHK"/>
    <tableColumn id="2" xr3:uid="{00000000-0010-0000-0300-000002000000}" name="WelNie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MinimumLonen" displayName="MinimumLonen" ref="K44:L54" totalsRowShown="0">
  <autoFilter ref="K44:L54" xr:uid="{00000000-0009-0000-0100-000006000000}"/>
  <tableColumns count="2">
    <tableColumn id="1" xr3:uid="{00000000-0010-0000-0400-000001000000}" name="Leeftijd" dataDxfId="11"/>
    <tableColumn id="2" xr3:uid="{00000000-0010-0000-0400-000002000000}" name="MinimumLoonMnd"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emies" displayName="Premies" ref="K91:N94" totalsRowShown="0">
  <autoFilter ref="K91:N94" xr:uid="{00000000-0009-0000-0100-000007000000}"/>
  <tableColumns count="4">
    <tableColumn id="1" xr3:uid="{00000000-0010-0000-0500-000001000000}" name="Premiesoort"/>
    <tableColumn id="2" xr3:uid="{00000000-0010-0000-0500-000002000000}" name="franchise" dataDxfId="9"/>
    <tableColumn id="3" xr3:uid="{00000000-0010-0000-0500-000003000000}" name="WG perc" dataDxfId="8"/>
    <tableColumn id="4" xr3:uid="{00000000-0010-0000-0500-000004000000}" name="WN perc"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UitlooptoeslagTabel" displayName="UitlooptoeslagTabel" ref="K34:L36" totalsRowShown="0">
  <autoFilter ref="K34:L36" xr:uid="{00000000-0009-0000-0100-000008000000}"/>
  <tableColumns count="2">
    <tableColumn id="1" xr3:uid="{00000000-0010-0000-0600-000001000000}" name="Uitlooptoeslag"/>
    <tableColumn id="2" xr3:uid="{00000000-0010-0000-0600-000002000000}" name="WelNie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IpapTabel" displayName="IpapTabel" ref="K111:L115" totalsRowShown="0">
  <autoFilter ref="K111:L115" xr:uid="{00000000-0009-0000-0100-00000A000000}"/>
  <tableColumns count="2">
    <tableColumn id="1" xr3:uid="{00000000-0010-0000-0700-000001000000}" name="IPAP"/>
    <tableColumn id="2" xr3:uid="{00000000-0010-0000-0700-000002000000}" name="percentage" dataDxfId="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SvPremie" displayName="SvPremie" ref="K98:M102" totalsRowShown="0">
  <autoFilter ref="K98:M102" xr:uid="{00000000-0009-0000-0100-00000C000000}"/>
  <tableColumns count="3">
    <tableColumn id="1" xr3:uid="{00000000-0010-0000-0800-000001000000}" name="Premiesoort"/>
    <tableColumn id="2" xr3:uid="{00000000-0010-0000-0800-000002000000}" name="MaxPrLoon per mnd" dataDxfId="5"/>
    <tableColumn id="3" xr3:uid="{00000000-0010-0000-0800-000003000000}" name="premie perc" dataDxfId="4"/>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drawing" Target="../drawings/drawing2.x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printerSettings" Target="../printerSettings/printerSettings2.bin"/><Relationship Id="rId16" Type="http://schemas.openxmlformats.org/officeDocument/2006/relationships/comments" Target="../comments2.xml"/><Relationship Id="rId1" Type="http://schemas.openxmlformats.org/officeDocument/2006/relationships/hyperlink" Target="https://www.rijksoverheid.nl/onderwerpen/pensioen/toekomst-pensioenstelsel/aow-leeftijd-stijgt-minder-snel"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vmlDrawing" Target="../drawings/vmlDrawing2.vml"/><Relationship Id="rId9" Type="http://schemas.openxmlformats.org/officeDocument/2006/relationships/table" Target="../tables/table5.xml"/><Relationship Id="rId14" Type="http://schemas.openxmlformats.org/officeDocument/2006/relationships/table" Target="../tables/table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110"/>
  <sheetViews>
    <sheetView tabSelected="1" zoomScaleNormal="100" workbookViewId="0">
      <selection activeCell="B33" sqref="B33"/>
    </sheetView>
  </sheetViews>
  <sheetFormatPr defaultRowHeight="14.25" x14ac:dyDescent="0.2"/>
  <cols>
    <col min="1" max="1" width="35.625" customWidth="1"/>
    <col min="2" max="2" width="17" customWidth="1"/>
    <col min="3" max="3" width="12.25" customWidth="1"/>
    <col min="4" max="4" width="13.75" customWidth="1"/>
    <col min="5" max="5" width="3.125" style="33" customWidth="1"/>
    <col min="6" max="6" width="9.625" customWidth="1"/>
    <col min="7" max="9" width="10.75" style="98" customWidth="1"/>
    <col min="10" max="10" width="31.875" style="60" hidden="1" customWidth="1"/>
    <col min="11" max="11" width="11.5" style="54" hidden="1" customWidth="1"/>
    <col min="12" max="12" width="31.875" style="4" hidden="1" customWidth="1"/>
    <col min="13" max="13" width="13.375" style="4" hidden="1" customWidth="1"/>
  </cols>
  <sheetData>
    <row r="1" spans="1:13" ht="29.25" customHeight="1" x14ac:dyDescent="0.2">
      <c r="A1" s="61" t="s">
        <v>75</v>
      </c>
      <c r="B1" s="64"/>
      <c r="C1" s="64"/>
      <c r="D1" s="64"/>
      <c r="E1" s="65"/>
      <c r="F1" s="64"/>
    </row>
    <row r="2" spans="1:13" ht="27" customHeight="1" x14ac:dyDescent="0.2">
      <c r="A2" s="61" t="s">
        <v>81</v>
      </c>
      <c r="B2" s="64"/>
      <c r="C2" s="64"/>
      <c r="D2" s="64"/>
      <c r="E2" s="65"/>
      <c r="F2" s="64"/>
    </row>
    <row r="3" spans="1:13" ht="14.25" customHeight="1" x14ac:dyDescent="0.25">
      <c r="A3" s="66" t="str">
        <f>"Loonpeil:   "&amp;TEXT(MAX(Tabellen!B2,Tabellen!F2,Tabellen!K43,Tabellen!K56,Tabellen!K59,Tabellen!K63,Tabellen!K90,Tabellen!K97,Tabellen!K104,Tabellen!K110,wit_mnd_std!A1  ),"dd-mm-jjjj")</f>
        <v>Loonpeil:   01-07-2022</v>
      </c>
      <c r="B3" s="64"/>
      <c r="C3" s="64"/>
      <c r="D3" s="64"/>
      <c r="E3" s="65"/>
      <c r="F3" s="64"/>
    </row>
    <row r="4" spans="1:13" ht="14.25" customHeight="1" x14ac:dyDescent="0.25">
      <c r="A4" s="66"/>
      <c r="B4" s="64"/>
      <c r="C4" s="64"/>
      <c r="D4" s="64"/>
      <c r="E4" s="65"/>
      <c r="F4" s="64"/>
    </row>
    <row r="5" spans="1:13" ht="14.25" customHeight="1" x14ac:dyDescent="0.25">
      <c r="A5" s="64"/>
      <c r="B5" s="64"/>
      <c r="C5" s="64"/>
      <c r="D5" s="64"/>
      <c r="E5" s="65"/>
      <c r="F5" s="68" t="s">
        <v>302</v>
      </c>
    </row>
    <row r="6" spans="1:13" s="153" customFormat="1" ht="14.25" customHeight="1" x14ac:dyDescent="0.25">
      <c r="A6" s="64"/>
      <c r="B6" s="64"/>
      <c r="C6" s="64"/>
      <c r="D6" s="64"/>
      <c r="E6" s="65"/>
      <c r="F6" s="68" t="s">
        <v>401</v>
      </c>
      <c r="G6" s="98"/>
      <c r="H6" s="98"/>
      <c r="I6" s="98"/>
      <c r="J6" s="60"/>
      <c r="K6" s="54"/>
      <c r="L6" s="4"/>
      <c r="M6" s="4"/>
    </row>
    <row r="7" spans="1:13" s="153" customFormat="1" ht="14.25" customHeight="1" x14ac:dyDescent="0.25">
      <c r="A7" s="64"/>
      <c r="B7" s="64"/>
      <c r="C7" s="64"/>
      <c r="D7" s="64"/>
      <c r="E7" s="65"/>
      <c r="F7" s="68" t="s">
        <v>400</v>
      </c>
      <c r="G7" s="98"/>
      <c r="H7" s="98"/>
      <c r="I7" s="98"/>
      <c r="J7" s="60"/>
      <c r="K7" s="54"/>
      <c r="L7" s="4"/>
      <c r="M7" s="4"/>
    </row>
    <row r="8" spans="1:13" ht="14.25" customHeight="1" x14ac:dyDescent="0.25">
      <c r="A8" s="64"/>
      <c r="B8" s="64"/>
      <c r="C8" s="64"/>
      <c r="D8" s="64"/>
      <c r="E8" s="65"/>
      <c r="F8" s="68" t="s">
        <v>78</v>
      </c>
    </row>
    <row r="9" spans="1:13" ht="14.25" customHeight="1" x14ac:dyDescent="0.25">
      <c r="A9" s="82" t="s">
        <v>77</v>
      </c>
      <c r="C9" s="64"/>
      <c r="D9" s="64"/>
      <c r="E9" s="65"/>
      <c r="G9" s="99"/>
      <c r="H9" s="99"/>
      <c r="I9" s="99"/>
    </row>
    <row r="10" spans="1:13" ht="14.25" customHeight="1" x14ac:dyDescent="0.2">
      <c r="A10" s="62"/>
      <c r="B10" s="64"/>
      <c r="C10" s="64"/>
      <c r="D10" s="64"/>
      <c r="E10" s="65"/>
    </row>
    <row r="11" spans="1:13" ht="14.25" customHeight="1" x14ac:dyDescent="0.2">
      <c r="A11" s="63" t="s">
        <v>76</v>
      </c>
      <c r="B11" s="63"/>
      <c r="C11" s="63"/>
      <c r="D11" s="63"/>
      <c r="E11" s="63"/>
      <c r="F11" s="63"/>
      <c r="G11" s="100"/>
      <c r="H11" s="100"/>
      <c r="I11" s="100"/>
    </row>
    <row r="12" spans="1:13" ht="4.5" customHeight="1" x14ac:dyDescent="0.2">
      <c r="A12" s="81"/>
      <c r="B12" s="81"/>
      <c r="C12" s="81"/>
      <c r="D12" s="81"/>
      <c r="E12" s="81"/>
      <c r="F12" s="81"/>
      <c r="G12" s="100"/>
      <c r="H12" s="100"/>
      <c r="I12" s="100"/>
      <c r="J12" s="102" t="s">
        <v>234</v>
      </c>
    </row>
    <row r="13" spans="1:13" ht="14.25" customHeight="1" x14ac:dyDescent="0.2">
      <c r="A13" s="64" t="s">
        <v>21</v>
      </c>
      <c r="B13" s="154"/>
      <c r="C13" s="154"/>
      <c r="D13" s="154"/>
      <c r="E13" s="65"/>
      <c r="F13" s="64"/>
      <c r="J13" s="60" t="s">
        <v>90</v>
      </c>
      <c r="K13" s="54" t="str">
        <f>IF(TYPE(B20)=1,RIGHT("00"&amp;B20,2),B20)&amp;"-"&amp;RIGHT("00"&amp;B21,2)</f>
        <v>LB-12</v>
      </c>
      <c r="L13" s="60">
        <f>ROW()</f>
        <v>13</v>
      </c>
    </row>
    <row r="14" spans="1:13" ht="14.25" customHeight="1" x14ac:dyDescent="0.2">
      <c r="A14" s="64" t="s">
        <v>22</v>
      </c>
      <c r="B14" s="83">
        <v>32874</v>
      </c>
      <c r="C14" s="64"/>
      <c r="D14" s="64" t="str">
        <f ca="1">"Leeftijd "&amp;K17&amp; " jaar"</f>
        <v>Leeftijd 32 jaar</v>
      </c>
      <c r="E14" s="65"/>
      <c r="F14" s="64"/>
      <c r="J14" s="60" t="s">
        <v>11</v>
      </c>
      <c r="K14" s="54" t="b">
        <f>VLOOKUP(B24,Loonheffingskorting[],2,FALSE)</f>
        <v>1</v>
      </c>
      <c r="L14" s="60">
        <f>ROW()</f>
        <v>14</v>
      </c>
    </row>
    <row r="15" spans="1:13" ht="14.25" customHeight="1" x14ac:dyDescent="0.2">
      <c r="A15" s="64" t="s">
        <v>26</v>
      </c>
      <c r="B15" s="78">
        <f ca="1">TODAY()</f>
        <v>44799</v>
      </c>
      <c r="C15" s="64"/>
      <c r="D15" s="64"/>
      <c r="E15" s="65"/>
      <c r="F15" s="64"/>
      <c r="J15" s="60" t="s">
        <v>330</v>
      </c>
      <c r="K15" s="88">
        <f ca="1">VLOOKUP(K17,MinimumLonen[],2,TRUE)+Tabellen!L57</f>
        <v>1788.28</v>
      </c>
      <c r="L15" s="60">
        <f>ROW()</f>
        <v>15</v>
      </c>
      <c r="M15" s="144"/>
    </row>
    <row r="16" spans="1:13" ht="14.25" customHeight="1" x14ac:dyDescent="0.2">
      <c r="A16" s="67" t="s">
        <v>296</v>
      </c>
      <c r="B16" s="154" t="s">
        <v>299</v>
      </c>
      <c r="C16" s="155"/>
      <c r="D16" s="155"/>
      <c r="E16" s="155"/>
      <c r="F16" s="155"/>
      <c r="J16" s="60" t="s">
        <v>298</v>
      </c>
      <c r="K16" s="127" t="b">
        <f>VLOOKUP(B16,NieuweMedewerkerTabel[],2,FALSE)</f>
        <v>0</v>
      </c>
      <c r="L16" s="60">
        <f>ROW()</f>
        <v>16</v>
      </c>
    </row>
    <row r="17" spans="1:13" ht="14.25" customHeight="1" x14ac:dyDescent="0.25">
      <c r="A17" s="67"/>
      <c r="B17" s="79"/>
      <c r="C17" s="64"/>
      <c r="D17" s="64"/>
      <c r="E17" s="65"/>
      <c r="F17" s="64"/>
      <c r="J17" s="60" t="s">
        <v>71</v>
      </c>
      <c r="K17" s="107">
        <f ca="1">DATEDIF(B14,DATE(YEAR(B15),MONTH(B15),1),"Y")</f>
        <v>32</v>
      </c>
      <c r="L17" s="60">
        <f>ROW()</f>
        <v>17</v>
      </c>
    </row>
    <row r="18" spans="1:13" ht="14.25" customHeight="1" x14ac:dyDescent="0.2">
      <c r="A18" s="63" t="s">
        <v>79</v>
      </c>
      <c r="B18" s="63"/>
      <c r="C18" s="63"/>
      <c r="D18" s="63"/>
      <c r="E18" s="63"/>
      <c r="F18" s="63"/>
      <c r="G18" s="100"/>
      <c r="H18" s="100"/>
      <c r="I18" s="100"/>
      <c r="J18" s="60" t="s">
        <v>244</v>
      </c>
      <c r="K18" s="88">
        <f>IFERROR(VLOOKUP(K13,SchaalBedragen[],2,FALSE),0)</f>
        <v>4573</v>
      </c>
      <c r="L18" s="60">
        <f>ROW()</f>
        <v>18</v>
      </c>
    </row>
    <row r="19" spans="1:13" ht="4.5" customHeight="1" x14ac:dyDescent="0.2">
      <c r="A19" s="67"/>
      <c r="B19" s="64"/>
      <c r="C19" s="64"/>
      <c r="D19" s="64"/>
      <c r="E19" s="65"/>
      <c r="F19" s="64"/>
      <c r="J19" s="102"/>
      <c r="K19" s="88"/>
    </row>
    <row r="20" spans="1:13" ht="14.25" customHeight="1" x14ac:dyDescent="0.2">
      <c r="A20" s="64" t="s">
        <v>2</v>
      </c>
      <c r="B20" s="85" t="s">
        <v>395</v>
      </c>
      <c r="C20" s="64"/>
      <c r="D20" s="64"/>
      <c r="E20" s="65"/>
      <c r="F20" s="64"/>
      <c r="J20" s="60" t="s">
        <v>245</v>
      </c>
      <c r="K20" s="88">
        <f ca="1">IF(K18=0,0,MAX(K15,K18))</f>
        <v>4573</v>
      </c>
      <c r="L20" s="60">
        <f>ROW()</f>
        <v>20</v>
      </c>
    </row>
    <row r="21" spans="1:13" ht="14.25" customHeight="1" x14ac:dyDescent="0.2">
      <c r="A21" s="64" t="s">
        <v>3</v>
      </c>
      <c r="B21" s="85">
        <v>12</v>
      </c>
      <c r="C21" s="64"/>
      <c r="D21" s="64"/>
      <c r="E21" s="65"/>
      <c r="F21" s="64"/>
      <c r="J21" s="60" t="s">
        <v>45</v>
      </c>
      <c r="K21" s="89">
        <f>Tabellen!M65</f>
        <v>57346</v>
      </c>
      <c r="L21" s="60">
        <f>ROW()</f>
        <v>21</v>
      </c>
    </row>
    <row r="22" spans="1:13" ht="14.25" customHeight="1" x14ac:dyDescent="0.2">
      <c r="A22" s="64" t="s">
        <v>4</v>
      </c>
      <c r="B22" s="87">
        <f>IFERROR(VLOOKUP(K13,SchaalBedragen[],2,FALSE),"Combinatie Schaal/Trede komt niet voor.")</f>
        <v>4573</v>
      </c>
      <c r="C22" s="64"/>
      <c r="D22" s="64"/>
      <c r="E22" s="65"/>
      <c r="F22" s="64"/>
      <c r="J22" s="60" t="s">
        <v>46</v>
      </c>
      <c r="K22" s="54" t="b">
        <f ca="1">IF(K21&lt;DATE(YEAR(B15),MONTH(B15)+1,1),TRUE,FALSE)</f>
        <v>0</v>
      </c>
      <c r="L22" s="60">
        <f>ROW()</f>
        <v>22</v>
      </c>
    </row>
    <row r="23" spans="1:13" ht="14.25" customHeight="1" x14ac:dyDescent="0.2">
      <c r="A23" s="64" t="s">
        <v>5</v>
      </c>
      <c r="B23" s="86">
        <v>1</v>
      </c>
      <c r="C23" s="64"/>
      <c r="D23" s="64"/>
      <c r="E23" s="65"/>
      <c r="F23" s="64"/>
      <c r="J23" s="60" t="str">
        <f>"in/na "&amp;wit_mnd_std!H1</f>
        <v>in/na 1946</v>
      </c>
      <c r="K23" s="54" t="b">
        <f>IF(YEAR(B14)&gt;wit_mnd_std!H1,TRUE,FALSE)</f>
        <v>1</v>
      </c>
      <c r="L23" s="60">
        <f>ROW()</f>
        <v>23</v>
      </c>
    </row>
    <row r="24" spans="1:13" ht="14.25" customHeight="1" x14ac:dyDescent="0.2">
      <c r="A24" s="64" t="s">
        <v>11</v>
      </c>
      <c r="B24" s="84" t="s">
        <v>8</v>
      </c>
      <c r="C24" s="64"/>
      <c r="D24" s="64"/>
      <c r="E24" s="65"/>
      <c r="F24" s="64"/>
      <c r="J24" s="60" t="s">
        <v>47</v>
      </c>
      <c r="K24" s="54">
        <f ca="1">IF(K22, IF(K23,IF(K14,9,8),IF(K14,6,5)),IF(K14,3,2))</f>
        <v>3</v>
      </c>
      <c r="L24" s="60">
        <f>ROW()</f>
        <v>24</v>
      </c>
    </row>
    <row r="25" spans="1:13" ht="14.25" customHeight="1" x14ac:dyDescent="0.2">
      <c r="A25" s="64" t="s">
        <v>84</v>
      </c>
      <c r="B25" s="84" t="s">
        <v>88</v>
      </c>
      <c r="C25" s="64" t="s">
        <v>89</v>
      </c>
      <c r="D25" s="64"/>
      <c r="E25" s="65"/>
      <c r="F25" s="64"/>
      <c r="J25" s="60" t="s">
        <v>84</v>
      </c>
      <c r="K25" s="54" t="b">
        <f>VLOOKUP(B25,UitlooptoeslagTabel[],2,FALSE)</f>
        <v>0</v>
      </c>
    </row>
    <row r="26" spans="1:13" ht="14.25" customHeight="1" x14ac:dyDescent="0.2">
      <c r="A26" s="64" t="s">
        <v>239</v>
      </c>
      <c r="B26" s="154" t="s">
        <v>242</v>
      </c>
      <c r="C26" s="155"/>
      <c r="D26" s="155"/>
      <c r="E26" s="65"/>
      <c r="F26" s="64"/>
      <c r="J26" s="60" t="s">
        <v>85</v>
      </c>
      <c r="K26" s="54">
        <f>IFERROR(K25*VLOOKUP(K13,SchaalBedragen[[SchaalTrede]:[EjuOop Jr]],3,FALSE),0)</f>
        <v>0</v>
      </c>
    </row>
    <row r="27" spans="1:13" ht="14.25" customHeight="1" x14ac:dyDescent="0.2">
      <c r="A27" s="64"/>
      <c r="B27" s="64"/>
      <c r="C27" s="64"/>
      <c r="D27" s="64"/>
      <c r="E27" s="65"/>
      <c r="F27" s="64"/>
      <c r="J27" s="60" t="s">
        <v>1</v>
      </c>
      <c r="K27" s="54">
        <f>IFERROR(VLOOKUP(K13,SchaalBedragen[[SchaalTrede]:[EjuOop Jr]],4,FALSE),0)</f>
        <v>0</v>
      </c>
      <c r="L27" s="4" t="s">
        <v>310</v>
      </c>
    </row>
    <row r="28" spans="1:13" ht="14.25" customHeight="1" x14ac:dyDescent="0.2">
      <c r="A28" s="63" t="s">
        <v>80</v>
      </c>
      <c r="B28" s="63"/>
      <c r="C28" s="63"/>
      <c r="D28" s="63"/>
      <c r="E28" s="63"/>
      <c r="F28" s="63"/>
      <c r="G28" s="100"/>
      <c r="H28" s="100"/>
      <c r="I28" s="100"/>
      <c r="J28" s="60" t="s">
        <v>293</v>
      </c>
      <c r="K28" s="54">
        <f>IFERROR(VLOOKUP(K13,SchaalBedragen[[SchaalTrede]:[Inkomenstoelage]],7,FALSE),0)</f>
        <v>0</v>
      </c>
      <c r="L28" s="4" t="s">
        <v>311</v>
      </c>
    </row>
    <row r="29" spans="1:13" ht="4.5" customHeight="1" x14ac:dyDescent="0.2">
      <c r="A29" s="64"/>
      <c r="B29" s="64"/>
      <c r="C29" s="64"/>
      <c r="D29" s="64"/>
      <c r="E29" s="65"/>
      <c r="F29" s="64"/>
      <c r="J29" s="102"/>
    </row>
    <row r="30" spans="1:13" ht="14.25" customHeight="1" x14ac:dyDescent="0.25">
      <c r="A30" s="64" t="s">
        <v>283</v>
      </c>
      <c r="B30" s="120"/>
      <c r="C30" s="80" t="str">
        <f>IF(B30&gt;ROUND(B$23*40,5),"Meer uren ingevuld dan aangesteld",IF(SUM(B30:B32)&gt;ROUND(B$23*40,5),"Totaal verlofuren meer dan aanstelling",""))</f>
        <v/>
      </c>
      <c r="D30" s="64"/>
      <c r="E30" s="65"/>
      <c r="F30" s="64"/>
      <c r="J30" s="60" t="s">
        <v>317</v>
      </c>
      <c r="K30" s="54">
        <f>IF(K16,0,IFERROR(VLOOKUP(K13,SchaalBedragen[[SchaalTrede]:[EenmUitkVorigJr]],5,FALSE),0))</f>
        <v>0</v>
      </c>
      <c r="L30" s="4" t="s">
        <v>310</v>
      </c>
    </row>
    <row r="31" spans="1:13" ht="14.25" customHeight="1" x14ac:dyDescent="0.25">
      <c r="A31" s="64" t="s">
        <v>284</v>
      </c>
      <c r="B31" s="120"/>
      <c r="C31" s="80" t="str">
        <f t="shared" ref="C31:C32" si="0">IF(B31&gt;ROUND(B$23*40,5),"Meer uren ingevuld dan aangesteld","")</f>
        <v/>
      </c>
      <c r="D31" s="64"/>
      <c r="E31" s="65"/>
      <c r="F31" s="64"/>
      <c r="J31" s="60" t="s">
        <v>250</v>
      </c>
      <c r="K31" s="54">
        <f>IF(K16=TRUE,0,IFERROR(VLOOKUP(K13,SchaalBedragen[[SchaalTrede]:[EenmUitkVorigJr]],6,FALSE),0))</f>
        <v>0</v>
      </c>
      <c r="L31" s="4" t="s">
        <v>310</v>
      </c>
    </row>
    <row r="32" spans="1:13" ht="14.25" customHeight="1" x14ac:dyDescent="0.25">
      <c r="A32" s="64" t="s">
        <v>285</v>
      </c>
      <c r="B32" s="120"/>
      <c r="C32" s="80" t="str">
        <f t="shared" si="0"/>
        <v/>
      </c>
      <c r="D32" s="64"/>
      <c r="E32" s="65"/>
      <c r="F32" s="64"/>
      <c r="L32" s="95" t="s">
        <v>246</v>
      </c>
      <c r="M32" s="101">
        <f>G55</f>
        <v>0</v>
      </c>
    </row>
    <row r="33" spans="1:13" ht="14.25" customHeight="1" x14ac:dyDescent="0.25">
      <c r="A33" s="64" t="s">
        <v>325</v>
      </c>
      <c r="B33" s="85"/>
      <c r="C33" s="80" t="str">
        <f ca="1">IF(AND(B33&lt;&gt;340,B33&lt;&gt;170,NOT(B33&lt;=340/1659)),"Kies 340  of 170 of vul de wtf van D.I.",  IF(  OR(AND(K47&gt;0,K39&lt;52,K17&lt;57),  AND(K39&gt;=52,K39&lt;56,K47/B23&gt;0.1025), AND(K39&lt;56,OR(K47/B23&gt;0.205))),   "Omvang D.I. te hoog voor leeftijd",""))</f>
        <v/>
      </c>
      <c r="D33" s="64"/>
      <c r="E33" s="65"/>
      <c r="F33" s="64"/>
      <c r="J33" s="60" t="s">
        <v>231</v>
      </c>
      <c r="K33" s="54">
        <f ca="1">ROUND(12*(K20+K26) + 12*MAX(MinVuMnd,8%*(K20+K26)) + 12*6.3%*(K20+K26)   + K27 +12*K28 +K30 + K31,2)</f>
        <v>62723.27</v>
      </c>
      <c r="L33" s="96" t="s">
        <v>243</v>
      </c>
      <c r="M33" s="97">
        <f>IF(M32=0,0,ROUND(M32/B23*12+K55,2))</f>
        <v>0</v>
      </c>
    </row>
    <row r="34" spans="1:13" ht="14.25" customHeight="1" x14ac:dyDescent="0.25">
      <c r="A34" s="64" t="s">
        <v>326</v>
      </c>
      <c r="B34" s="142"/>
      <c r="C34" s="80" t="str">
        <f xml:space="preserve"> IF( AND(B34&gt;0,K39&lt;52),   "Geen aanspraak Spaarbapo bij deze leeftijd","")</f>
        <v/>
      </c>
      <c r="D34" s="64"/>
      <c r="E34" s="65"/>
      <c r="F34" s="64"/>
      <c r="L34" s="96"/>
      <c r="M34" s="97"/>
    </row>
    <row r="35" spans="1:13" ht="14.25" customHeight="1" x14ac:dyDescent="0.2">
      <c r="A35" s="64"/>
      <c r="B35" s="64"/>
      <c r="C35" s="64"/>
      <c r="D35" s="64"/>
      <c r="E35" s="65"/>
      <c r="F35" s="64"/>
      <c r="J35" s="60" t="s">
        <v>232</v>
      </c>
      <c r="K35" s="54">
        <f ca="1">IF(M35&gt;0,M35,K33)</f>
        <v>62723.27</v>
      </c>
      <c r="L35" s="139" t="s">
        <v>319</v>
      </c>
      <c r="M35" s="140">
        <f>I55</f>
        <v>0</v>
      </c>
    </row>
    <row r="36" spans="1:13" ht="14.25" customHeight="1" x14ac:dyDescent="0.2">
      <c r="A36" s="63" t="s">
        <v>251</v>
      </c>
      <c r="B36" s="63"/>
      <c r="C36" s="63"/>
      <c r="D36" s="63"/>
      <c r="E36" s="63"/>
      <c r="F36" s="63"/>
      <c r="G36" s="100"/>
      <c r="H36" s="100"/>
      <c r="I36" s="100"/>
    </row>
    <row r="37" spans="1:13" ht="4.5" customHeight="1" x14ac:dyDescent="0.2">
      <c r="A37" s="64"/>
      <c r="B37" s="64"/>
      <c r="C37" s="64"/>
      <c r="D37" s="64"/>
      <c r="E37" s="65"/>
      <c r="F37" s="64"/>
      <c r="J37" s="102"/>
    </row>
    <row r="38" spans="1:13" ht="14.25" customHeight="1" x14ac:dyDescent="0.25">
      <c r="A38" s="64"/>
      <c r="B38" s="66" t="s">
        <v>54</v>
      </c>
      <c r="C38" s="68" t="s">
        <v>82</v>
      </c>
      <c r="D38" s="68" t="s">
        <v>55</v>
      </c>
      <c r="E38" s="65"/>
      <c r="F38" s="64"/>
      <c r="J38" s="60" t="s">
        <v>70</v>
      </c>
      <c r="K38" s="90">
        <f>IFERROR(VLOOKUP(B20,SchaalTabel[],2,FALSE),"")</f>
        <v>0.5</v>
      </c>
    </row>
    <row r="39" spans="1:13" ht="14.25" customHeight="1" x14ac:dyDescent="0.25">
      <c r="A39" s="64" t="s">
        <v>48</v>
      </c>
      <c r="B39" s="69">
        <f>IF(B23&gt;0,B$23,0)</f>
        <v>1</v>
      </c>
      <c r="C39" s="70">
        <f ca="1">IF(K20&gt;0,K20,0)</f>
        <v>4573</v>
      </c>
      <c r="D39" s="70">
        <f ca="1">ROUND(B39*C39,2)</f>
        <v>4573</v>
      </c>
      <c r="E39" s="71" t="str">
        <f ca="1">IF(D39&lt;&gt;"","+","")</f>
        <v>+</v>
      </c>
      <c r="F39" s="64"/>
      <c r="J39" s="60" t="s">
        <v>83</v>
      </c>
      <c r="K39" s="91">
        <f>DATEDIF(B14,DATE(2014,9,30),"Y")</f>
        <v>24</v>
      </c>
    </row>
    <row r="40" spans="1:13" ht="14.25" customHeight="1" x14ac:dyDescent="0.25">
      <c r="A40" s="64" t="s">
        <v>85</v>
      </c>
      <c r="B40" s="69" t="str">
        <f>IF(K26&gt;0,B$23,"")</f>
        <v/>
      </c>
      <c r="C40" s="70" t="str">
        <f>IF(K26&gt;0,K26,"")</f>
        <v/>
      </c>
      <c r="D40" s="70" t="str">
        <f>IF(K26&gt;0,ROUND(B40*C40,2),"")</f>
        <v/>
      </c>
      <c r="E40" s="71" t="str">
        <f>IF(D40&lt;&gt;"","+","")</f>
        <v/>
      </c>
      <c r="F40" s="64"/>
      <c r="K40" s="91"/>
    </row>
    <row r="41" spans="1:13" ht="14.25" customHeight="1" x14ac:dyDescent="0.25">
      <c r="A41" s="64" t="s">
        <v>293</v>
      </c>
      <c r="B41" s="69" t="str">
        <f>IF(K28&gt;0,B$23,"")</f>
        <v/>
      </c>
      <c r="C41" s="70" t="str">
        <f>IF(K28&gt;0,K28,"")</f>
        <v/>
      </c>
      <c r="D41" s="70" t="str">
        <f>IF(K28&gt;0,ROUND(B41*C41,2),"")</f>
        <v/>
      </c>
      <c r="E41" s="71" t="str">
        <f>IF(D41&lt;&gt;"","+","")</f>
        <v/>
      </c>
      <c r="F41" s="64"/>
      <c r="K41" s="91"/>
    </row>
    <row r="42" spans="1:13" ht="14.25" customHeight="1" x14ac:dyDescent="0.2">
      <c r="A42" s="64" t="s">
        <v>399</v>
      </c>
      <c r="B42" s="72"/>
      <c r="C42" s="70"/>
      <c r="D42" s="70" t="str">
        <f>IF(C42&gt;0,ROUND(B42*C42,2),"")</f>
        <v/>
      </c>
      <c r="E42" s="71" t="str">
        <f>IF(D42&lt;&gt;"","+","")</f>
        <v/>
      </c>
      <c r="F42" s="64"/>
    </row>
    <row r="43" spans="1:13" ht="4.5" customHeight="1" x14ac:dyDescent="0.2">
      <c r="A43" s="64"/>
      <c r="B43" s="72"/>
      <c r="C43" s="70"/>
      <c r="D43" s="70"/>
      <c r="E43" s="71"/>
      <c r="F43" s="64"/>
      <c r="J43" s="102"/>
    </row>
    <row r="44" spans="1:13" ht="14.25" customHeight="1" x14ac:dyDescent="0.25">
      <c r="A44" s="66" t="s">
        <v>53</v>
      </c>
      <c r="B44" s="72"/>
      <c r="C44" s="70"/>
      <c r="D44" s="73">
        <f ca="1">SUM(D39:D43)</f>
        <v>4573</v>
      </c>
      <c r="E44" s="65"/>
      <c r="F44" s="64"/>
    </row>
    <row r="45" spans="1:13" ht="4.5" customHeight="1" x14ac:dyDescent="0.2">
      <c r="A45" s="64"/>
      <c r="B45" s="72"/>
      <c r="C45" s="70"/>
      <c r="D45" s="70"/>
      <c r="E45" s="65"/>
      <c r="F45" s="64"/>
      <c r="J45" s="102"/>
    </row>
    <row r="46" spans="1:13" ht="14.25" customHeight="1" x14ac:dyDescent="0.2">
      <c r="A46" s="64" t="s">
        <v>50</v>
      </c>
      <c r="B46" s="74" t="str">
        <f>IF(B30&gt;0,45%,"")</f>
        <v/>
      </c>
      <c r="C46" s="70" t="str">
        <f>IF(B$23=0,0,IF(B30&gt;0,D$44/B$23*B30/40,""))</f>
        <v/>
      </c>
      <c r="D46" s="70" t="str">
        <f>IF(B30&gt;0,ROUND(C46*B46,2),"")</f>
        <v/>
      </c>
      <c r="E46" s="71" t="str">
        <f>IF(D46&lt;&gt;"","-","")</f>
        <v/>
      </c>
      <c r="F46" s="64"/>
      <c r="J46" s="60" t="s">
        <v>247</v>
      </c>
      <c r="K46" s="54">
        <f ca="1">IF(G49&lt;&gt;"",G49,IF(OR(K39&lt;52,AND(K39&gt;=52,K39&lt;56,K17&gt;=57)),  MIN(40,MAX(0,K47/B23*1659-130)),     MIN(40,K47/B23*1659 *40/170)))</f>
        <v>0</v>
      </c>
      <c r="L46" s="4" t="s">
        <v>249</v>
      </c>
    </row>
    <row r="47" spans="1:13" ht="14.25" customHeight="1" x14ac:dyDescent="0.2">
      <c r="A47" s="64" t="s">
        <v>51</v>
      </c>
      <c r="B47" s="74" t="str">
        <f>IF(B31&gt;0,100%,"")</f>
        <v/>
      </c>
      <c r="C47" s="70" t="str">
        <f>IF(B$23=0,0,IF(B31&gt;0,D$44/B$23*B31/40,""))</f>
        <v/>
      </c>
      <c r="D47" s="70" t="str">
        <f>IF(B31&gt;0,ROUND(C47*B47,2),"")</f>
        <v/>
      </c>
      <c r="E47" s="71" t="str">
        <f>IF(D47&lt;&gt;"","-","")</f>
        <v/>
      </c>
      <c r="F47" s="64"/>
      <c r="J47" s="60" t="s">
        <v>248</v>
      </c>
      <c r="K47" s="54">
        <f>IF(B33&lt;1,    B33,     B23*B33/1659    )</f>
        <v>0</v>
      </c>
    </row>
    <row r="48" spans="1:13" ht="14.25" customHeight="1" x14ac:dyDescent="0.2">
      <c r="A48" s="64" t="s">
        <v>73</v>
      </c>
      <c r="B48" s="74" t="str">
        <f>IF(B32&gt;0, 100%,"")</f>
        <v/>
      </c>
      <c r="C48" s="70" t="str">
        <f>IF(B$23=0,0,IF(B32&gt;0,D$44/B$23*B32/40,""))</f>
        <v/>
      </c>
      <c r="D48" s="70" t="str">
        <f>IF(B32&gt;0,ROUND(C48*B48,2),"")</f>
        <v/>
      </c>
      <c r="E48" s="71" t="str">
        <f>IF(D48&lt;&gt;"","-","")</f>
        <v/>
      </c>
      <c r="F48" s="64"/>
      <c r="J48" s="60" t="s">
        <v>233</v>
      </c>
      <c r="K48" s="54">
        <f ca="1">K47-K46*B23/1659</f>
        <v>0</v>
      </c>
    </row>
    <row r="49" spans="1:13" ht="14.25" customHeight="1" x14ac:dyDescent="0.25">
      <c r="A49" s="64" t="s">
        <v>52</v>
      </c>
      <c r="B49" s="74" t="str">
        <f>IF(B33&gt;0,K38,"")</f>
        <v/>
      </c>
      <c r="C49" s="70" t="str">
        <f>IF(B23=0,0,              IF(B33&gt;0,               SUM(D39,D40)/B23 *      K48,""))</f>
        <v/>
      </c>
      <c r="D49" s="70" t="str">
        <f>IF(B33&gt;0,ROUND(B49*C49,2),"")</f>
        <v/>
      </c>
      <c r="E49" s="71" t="str">
        <f>IF(D49&lt;&gt;"","-","")</f>
        <v/>
      </c>
      <c r="F49" s="64"/>
      <c r="G49" s="108"/>
      <c r="K49" s="93" t="s">
        <v>72</v>
      </c>
    </row>
    <row r="50" spans="1:13" ht="14.25" customHeight="1" x14ac:dyDescent="0.25">
      <c r="A50" s="64" t="s">
        <v>327</v>
      </c>
      <c r="B50" s="74" t="str">
        <f>IF(B34&gt;0,K38-15%,"")</f>
        <v/>
      </c>
      <c r="C50" s="70" t="str">
        <f>IF(B23=0,0,              IF(B34&gt;0,               SUM(D39,D40)/B23 *     B34,""))</f>
        <v/>
      </c>
      <c r="D50" s="70" t="str">
        <f>IF(B34&gt;0,ROUND(B50*C50,2),"")</f>
        <v/>
      </c>
      <c r="E50" s="71" t="str">
        <f>IF(D50&lt;&gt;"","-","")</f>
        <v/>
      </c>
      <c r="F50" s="64"/>
      <c r="G50" s="141"/>
      <c r="K50" s="93"/>
    </row>
    <row r="51" spans="1:13" ht="4.5" customHeight="1" x14ac:dyDescent="0.2">
      <c r="A51" s="64"/>
      <c r="B51" s="75"/>
      <c r="C51" s="64"/>
      <c r="D51" s="64"/>
      <c r="E51" s="71"/>
      <c r="F51" s="64"/>
      <c r="J51" s="102"/>
    </row>
    <row r="52" spans="1:13" ht="14.25" customHeight="1" x14ac:dyDescent="0.25">
      <c r="A52" s="66" t="s">
        <v>67</v>
      </c>
      <c r="B52" s="64"/>
      <c r="C52" s="64"/>
      <c r="D52" s="73">
        <f ca="1">D44-SUM(D45:D51)</f>
        <v>4573</v>
      </c>
      <c r="E52" s="65"/>
      <c r="F52" s="64"/>
      <c r="K52" s="54" t="s">
        <v>66</v>
      </c>
      <c r="L52" s="57" t="s">
        <v>61</v>
      </c>
      <c r="M52" s="57" t="s">
        <v>60</v>
      </c>
    </row>
    <row r="53" spans="1:13" ht="4.5" customHeight="1" x14ac:dyDescent="0.2">
      <c r="A53" s="64"/>
      <c r="B53" s="64"/>
      <c r="C53" s="64"/>
      <c r="D53" s="64"/>
      <c r="E53" s="65"/>
      <c r="F53" s="64"/>
      <c r="J53" s="102"/>
      <c r="K53" s="92"/>
      <c r="L53" s="58"/>
      <c r="M53" s="57"/>
    </row>
    <row r="54" spans="1:13" ht="14.25" customHeight="1" x14ac:dyDescent="0.2">
      <c r="A54" s="64" t="s">
        <v>235</v>
      </c>
      <c r="B54" s="105">
        <f>VLOOKUP(B26,IpapTabel[],2,FALSE)</f>
        <v>0</v>
      </c>
      <c r="C54" s="64" t="str">
        <f>IF(B54=0,"",ROUND(K35/12*B23,2))</f>
        <v/>
      </c>
      <c r="D54" s="70" t="str">
        <f>IF(B54=0,"",ROUND(B54*C54,2))</f>
        <v/>
      </c>
      <c r="E54" s="71" t="str">
        <f>IF(D54&lt;&gt;"","-","")</f>
        <v/>
      </c>
      <c r="F54" s="64"/>
      <c r="J54" s="92"/>
      <c r="K54" s="92"/>
      <c r="L54" s="58"/>
      <c r="M54" s="57"/>
    </row>
    <row r="55" spans="1:13" ht="14.25" customHeight="1" x14ac:dyDescent="0.2">
      <c r="A55" s="64" t="str">
        <f>Tabellen!K92</f>
        <v>ABP KeuzePensioen OP/NP</v>
      </c>
      <c r="B55" s="76">
        <f>L55</f>
        <v>7.9299999999999995E-2</v>
      </c>
      <c r="C55" s="70">
        <f ca="1">ROUND(MAX(0,K$35-K55)*B$23/12,2)</f>
        <v>3989.44</v>
      </c>
      <c r="D55" s="70">
        <f ca="1">ROUND(L55*C55,2)</f>
        <v>316.36</v>
      </c>
      <c r="E55" s="71" t="str">
        <f ca="1">IF(D55&lt;&gt;"","-","")</f>
        <v>-</v>
      </c>
      <c r="F55" s="64"/>
      <c r="G55" s="106"/>
      <c r="H55" s="137" t="str">
        <f>IF(G55&gt;0,M33,"")</f>
        <v/>
      </c>
      <c r="I55" s="138"/>
      <c r="J55" s="59" t="str">
        <f>Tabellen!K92</f>
        <v>ABP KeuzePensioen OP/NP</v>
      </c>
      <c r="K55" s="92">
        <f>Tabellen!L92</f>
        <v>14850</v>
      </c>
      <c r="L55" s="58">
        <f>Tabellen!N92</f>
        <v>7.9299999999999995E-2</v>
      </c>
      <c r="M55" s="58">
        <f>Tabellen!M92</f>
        <v>0.1797</v>
      </c>
    </row>
    <row r="56" spans="1:13" ht="14.25" customHeight="1" x14ac:dyDescent="0.2">
      <c r="A56" s="64" t="str">
        <f>Tabellen!K94</f>
        <v>ABP AOP</v>
      </c>
      <c r="B56" s="76">
        <f>L56</f>
        <v>2.3999999999999998E-3</v>
      </c>
      <c r="C56" s="70">
        <f ca="1">ROUND(MAX(0,K$35-K56)*B$23/12,2)</f>
        <v>3364.44</v>
      </c>
      <c r="D56" s="70">
        <f ca="1">ROUND(L56*C56,2)</f>
        <v>8.07</v>
      </c>
      <c r="E56" s="71" t="str">
        <f ca="1">IF(D56&lt;&gt;"","-","")</f>
        <v>-</v>
      </c>
      <c r="F56" s="64"/>
      <c r="J56" s="59" t="str">
        <f>Tabellen!K94</f>
        <v>ABP AOP</v>
      </c>
      <c r="K56" s="92">
        <f>Tabellen!L94</f>
        <v>22350</v>
      </c>
      <c r="L56" s="58">
        <f>Tabellen!N94</f>
        <v>2.3999999999999998E-3</v>
      </c>
      <c r="M56" s="58">
        <f>Tabellen!M94</f>
        <v>5.5999999999999999E-3</v>
      </c>
    </row>
    <row r="57" spans="1:13" ht="14.25" customHeight="1" x14ac:dyDescent="0.2">
      <c r="A57" s="64" t="s">
        <v>74</v>
      </c>
      <c r="B57" s="76"/>
      <c r="C57" s="70"/>
      <c r="D57" s="70" t="str">
        <f>IF(B32=0,"",ROUND(MAX(0,K$35-K55)/12*B32/40*M55,2) + ROUND(MAX(0,K$35-K56)/12*B32/40*M56,2) + ROUND(MAX(0,K$35-K57)/12*B32/40*M57,2)  )</f>
        <v/>
      </c>
      <c r="E57" s="71"/>
      <c r="F57" s="64"/>
      <c r="J57" s="59" t="str">
        <f>Tabellen!K93</f>
        <v>Inkoop voorwaardelijk pensioen</v>
      </c>
      <c r="K57" s="92">
        <f>Tabellen!L93</f>
        <v>0</v>
      </c>
      <c r="L57" s="58">
        <f>Tabellen!N93</f>
        <v>0</v>
      </c>
      <c r="M57" s="58">
        <f>Tabellen!M93</f>
        <v>0.03</v>
      </c>
    </row>
    <row r="58" spans="1:13" ht="4.5" customHeight="1" x14ac:dyDescent="0.2">
      <c r="A58" s="64"/>
      <c r="B58" s="76"/>
      <c r="C58" s="64"/>
      <c r="D58" s="64"/>
      <c r="E58" s="71"/>
      <c r="F58" s="64"/>
      <c r="J58" s="102"/>
    </row>
    <row r="59" spans="1:13" ht="14.25" customHeight="1" x14ac:dyDescent="0.25">
      <c r="A59" s="66" t="s">
        <v>56</v>
      </c>
      <c r="B59" s="64"/>
      <c r="C59" s="64"/>
      <c r="D59" s="73">
        <f ca="1">D52-SUM(D53:D58)</f>
        <v>4248.57</v>
      </c>
      <c r="E59" s="65"/>
      <c r="F59" s="64"/>
    </row>
    <row r="60" spans="1:13" ht="4.5" customHeight="1" x14ac:dyDescent="0.2">
      <c r="A60" s="64"/>
      <c r="B60" s="64"/>
      <c r="C60" s="64"/>
      <c r="D60" s="77"/>
      <c r="E60" s="65"/>
      <c r="F60" s="64"/>
      <c r="J60" s="102"/>
    </row>
    <row r="61" spans="1:13" ht="14.25" customHeight="1" x14ac:dyDescent="0.2">
      <c r="A61" s="64" t="s">
        <v>57</v>
      </c>
      <c r="B61" s="64"/>
      <c r="C61" s="70"/>
      <c r="D61" s="70">
        <f ca="1">IF(D59&lt;=0,0,VLOOKUP(D59,WitteMndTabel,Formulier!K24,TRUE))</f>
        <v>1197.33</v>
      </c>
      <c r="E61" s="71" t="str">
        <f ca="1">IF(D61&lt;&gt;"","-","")</f>
        <v>-</v>
      </c>
      <c r="F61" s="64"/>
    </row>
    <row r="62" spans="1:13" ht="4.5" customHeight="1" x14ac:dyDescent="0.2">
      <c r="A62" s="64"/>
      <c r="B62" s="64"/>
      <c r="C62" s="64"/>
      <c r="D62" s="64"/>
      <c r="E62" s="71"/>
      <c r="F62" s="64"/>
      <c r="J62" s="102"/>
    </row>
    <row r="63" spans="1:13" ht="14.25" customHeight="1" x14ac:dyDescent="0.25">
      <c r="A63" s="66" t="s">
        <v>58</v>
      </c>
      <c r="B63" s="64"/>
      <c r="C63" s="64"/>
      <c r="D63" s="73">
        <f ca="1">D59-SUM(D60:D62)</f>
        <v>3051.24</v>
      </c>
      <c r="E63" s="65"/>
      <c r="F63" s="64"/>
    </row>
    <row r="64" spans="1:13" ht="14.25" customHeight="1" x14ac:dyDescent="0.2">
      <c r="A64" s="64"/>
      <c r="B64" s="64"/>
      <c r="C64" s="64"/>
      <c r="D64" s="64"/>
      <c r="E64" s="65"/>
      <c r="F64" s="64"/>
    </row>
    <row r="65" spans="1:9" ht="14.25" hidden="1" customHeight="1" x14ac:dyDescent="0.2">
      <c r="A65" s="64"/>
      <c r="B65" s="64"/>
      <c r="C65" s="64"/>
      <c r="D65" s="64"/>
      <c r="E65" s="65"/>
      <c r="F65" s="64"/>
    </row>
    <row r="66" spans="1:9" ht="14.25" hidden="1" customHeight="1" x14ac:dyDescent="0.2">
      <c r="A66" s="63" t="s">
        <v>252</v>
      </c>
      <c r="B66" s="63"/>
      <c r="C66" s="63"/>
      <c r="D66" s="63"/>
      <c r="E66" s="63"/>
      <c r="F66" s="63"/>
      <c r="G66" s="100"/>
      <c r="H66" s="100"/>
      <c r="I66" s="100"/>
    </row>
    <row r="67" spans="1:9" ht="4.5" hidden="1" customHeight="1" x14ac:dyDescent="0.2">
      <c r="A67" s="81"/>
      <c r="B67" s="81"/>
      <c r="C67" s="81"/>
      <c r="D67" s="81"/>
      <c r="E67" s="81"/>
      <c r="F67" s="81"/>
      <c r="G67" s="100"/>
      <c r="H67" s="100"/>
      <c r="I67" s="100"/>
    </row>
    <row r="68" spans="1:9" ht="14.25" hidden="1" customHeight="1" x14ac:dyDescent="0.25">
      <c r="B68" s="66" t="s">
        <v>54</v>
      </c>
      <c r="C68" s="68" t="s">
        <v>82</v>
      </c>
      <c r="D68" s="68" t="s">
        <v>55</v>
      </c>
      <c r="E68" s="65"/>
      <c r="F68" s="64"/>
    </row>
    <row r="69" spans="1:9" ht="14.25" hidden="1" customHeight="1" x14ac:dyDescent="0.2">
      <c r="A69" s="64" t="s">
        <v>48</v>
      </c>
      <c r="B69" s="64"/>
      <c r="C69" s="64"/>
      <c r="D69" s="70">
        <f ca="1">D39</f>
        <v>4573</v>
      </c>
      <c r="E69" s="71" t="str">
        <f ca="1">IF(D69&lt;&gt;"","+","")</f>
        <v>+</v>
      </c>
      <c r="F69" s="64"/>
    </row>
    <row r="70" spans="1:9" ht="14.25" hidden="1" customHeight="1" x14ac:dyDescent="0.2">
      <c r="A70" s="64" t="s">
        <v>85</v>
      </c>
      <c r="B70" s="64"/>
      <c r="C70" s="64"/>
      <c r="D70" s="70" t="str">
        <f>D40</f>
        <v/>
      </c>
      <c r="E70" s="71" t="str">
        <f>IF(D70&lt;&gt;"","+","")</f>
        <v/>
      </c>
      <c r="F70" s="64"/>
    </row>
    <row r="71" spans="1:9" ht="14.25" hidden="1" customHeight="1" x14ac:dyDescent="0.2">
      <c r="A71" s="64" t="s">
        <v>293</v>
      </c>
      <c r="B71" s="64"/>
      <c r="C71" s="64"/>
      <c r="D71" s="70" t="str">
        <f>D41</f>
        <v/>
      </c>
      <c r="E71" s="71" t="str">
        <f>IF(D71&lt;&gt;"","+","")</f>
        <v/>
      </c>
      <c r="F71" s="64"/>
    </row>
    <row r="72" spans="1:9" hidden="1" x14ac:dyDescent="0.2">
      <c r="A72" s="64" t="s">
        <v>49</v>
      </c>
      <c r="B72" s="64"/>
      <c r="C72" s="64"/>
      <c r="D72" s="70" t="str">
        <f>D42</f>
        <v/>
      </c>
      <c r="E72" s="71" t="str">
        <f>IF(D72&lt;&gt;"","+","")</f>
        <v/>
      </c>
      <c r="F72" s="64"/>
    </row>
    <row r="73" spans="1:9" hidden="1" x14ac:dyDescent="0.2">
      <c r="A73" s="64"/>
      <c r="B73" s="64"/>
      <c r="C73" s="64"/>
      <c r="D73" s="70"/>
      <c r="E73" s="65"/>
      <c r="F73" s="64"/>
    </row>
    <row r="74" spans="1:9" ht="15" hidden="1" x14ac:dyDescent="0.25">
      <c r="A74" s="66" t="s">
        <v>53</v>
      </c>
      <c r="B74" s="64"/>
      <c r="C74" s="64"/>
      <c r="D74" s="111">
        <f ca="1">D44</f>
        <v>4573</v>
      </c>
      <c r="E74" s="65"/>
      <c r="F74" s="64"/>
    </row>
    <row r="75" spans="1:9" hidden="1" x14ac:dyDescent="0.2">
      <c r="A75" s="64"/>
      <c r="B75" s="64"/>
      <c r="C75" s="64"/>
      <c r="D75" s="70"/>
      <c r="E75" s="65"/>
      <c r="F75" s="64"/>
    </row>
    <row r="76" spans="1:9" hidden="1" x14ac:dyDescent="0.2">
      <c r="A76" s="64" t="s">
        <v>50</v>
      </c>
      <c r="B76" s="64"/>
      <c r="C76" s="64"/>
      <c r="D76" s="70" t="str">
        <f>D46</f>
        <v/>
      </c>
      <c r="E76" s="71" t="str">
        <f>IF(D76&lt;&gt;"","-","")</f>
        <v/>
      </c>
      <c r="F76" s="64"/>
    </row>
    <row r="77" spans="1:9" hidden="1" x14ac:dyDescent="0.2">
      <c r="A77" s="64" t="s">
        <v>51</v>
      </c>
      <c r="B77" s="64"/>
      <c r="C77" s="64"/>
      <c r="D77" s="70" t="str">
        <f>D47</f>
        <v/>
      </c>
      <c r="E77" s="71" t="str">
        <f>IF(D77&lt;&gt;"","-","")</f>
        <v/>
      </c>
      <c r="F77" s="64"/>
    </row>
    <row r="78" spans="1:9" hidden="1" x14ac:dyDescent="0.2">
      <c r="A78" s="64" t="s">
        <v>73</v>
      </c>
      <c r="B78" s="64"/>
      <c r="C78" s="64"/>
      <c r="D78" s="70" t="str">
        <f>D48</f>
        <v/>
      </c>
      <c r="E78" s="71" t="str">
        <f>IF(D78&lt;&gt;"","-","")</f>
        <v/>
      </c>
      <c r="F78" s="64"/>
    </row>
    <row r="79" spans="1:9" hidden="1" x14ac:dyDescent="0.2">
      <c r="A79" s="64" t="s">
        <v>52</v>
      </c>
      <c r="B79" s="64"/>
      <c r="C79" s="64"/>
      <c r="D79" s="70" t="str">
        <f>D49</f>
        <v/>
      </c>
      <c r="E79" s="71" t="str">
        <f>IF(D79&lt;&gt;"","-","")</f>
        <v/>
      </c>
      <c r="F79" s="64"/>
    </row>
    <row r="80" spans="1:9" hidden="1" x14ac:dyDescent="0.2">
      <c r="A80" s="64" t="s">
        <v>327</v>
      </c>
      <c r="B80" s="64"/>
      <c r="C80" s="64"/>
      <c r="D80" s="70" t="str">
        <f>D50</f>
        <v/>
      </c>
      <c r="E80" s="71" t="str">
        <f>IF(D80&lt;&gt;"","-","")</f>
        <v/>
      </c>
      <c r="F80" s="64"/>
    </row>
    <row r="81" spans="1:12" hidden="1" x14ac:dyDescent="0.2">
      <c r="A81" s="64"/>
      <c r="B81" s="64"/>
      <c r="C81" s="64"/>
      <c r="D81" s="70"/>
      <c r="E81" s="65"/>
      <c r="F81" s="64"/>
    </row>
    <row r="82" spans="1:12" ht="15" hidden="1" x14ac:dyDescent="0.25">
      <c r="A82" s="66" t="s">
        <v>67</v>
      </c>
      <c r="B82" s="64"/>
      <c r="C82" s="64"/>
      <c r="D82" s="111">
        <f ca="1">D52</f>
        <v>4573</v>
      </c>
      <c r="E82" s="65"/>
      <c r="F82" s="111">
        <f ca="1">D82</f>
        <v>4573</v>
      </c>
    </row>
    <row r="83" spans="1:12" hidden="1" x14ac:dyDescent="0.2">
      <c r="B83" s="64"/>
      <c r="C83" s="64"/>
      <c r="D83" s="70"/>
      <c r="E83" s="65"/>
      <c r="F83" s="64"/>
    </row>
    <row r="84" spans="1:12" hidden="1" x14ac:dyDescent="0.2">
      <c r="A84" s="64" t="s">
        <v>261</v>
      </c>
      <c r="B84" s="112">
        <f>M55</f>
        <v>0.1797</v>
      </c>
      <c r="C84" s="70">
        <f ca="1">C55</f>
        <v>3989.44</v>
      </c>
      <c r="D84" s="70">
        <f ca="1">IF(B84=0,"",ROUND(B84*C84,2))</f>
        <v>716.9</v>
      </c>
      <c r="E84" s="71" t="str">
        <f ca="1">IF(D84&lt;&gt;"","+","")</f>
        <v>+</v>
      </c>
      <c r="F84" s="64"/>
    </row>
    <row r="85" spans="1:12" hidden="1" x14ac:dyDescent="0.2">
      <c r="A85" s="64" t="s">
        <v>262</v>
      </c>
      <c r="B85" s="112">
        <f>M56</f>
        <v>5.5999999999999999E-3</v>
      </c>
      <c r="C85" s="70">
        <f ca="1">C56</f>
        <v>3364.44</v>
      </c>
      <c r="D85" s="70">
        <f ca="1">IF(B85=0,"",ROUND(B85*C85,2))</f>
        <v>18.84</v>
      </c>
      <c r="E85" s="71" t="str">
        <f ca="1">IF(D85&lt;&gt;"","+","")</f>
        <v>+</v>
      </c>
      <c r="F85" s="64"/>
    </row>
    <row r="86" spans="1:12" hidden="1" x14ac:dyDescent="0.2">
      <c r="A86" s="64" t="s">
        <v>263</v>
      </c>
      <c r="B86" s="112">
        <f>M57</f>
        <v>0.03</v>
      </c>
      <c r="C86" s="70">
        <f ca="1">ROUND(MAX(0,K$35-K57)*B$23/12,2)</f>
        <v>5226.9399999999996</v>
      </c>
      <c r="D86" s="70">
        <f ca="1">IF(B86=0,"",ROUND(B86*C86,2))</f>
        <v>156.81</v>
      </c>
      <c r="E86" s="71" t="str">
        <f ca="1">IF(D86&lt;&gt;"","+","")</f>
        <v>+</v>
      </c>
      <c r="F86" s="64"/>
    </row>
    <row r="87" spans="1:12" hidden="1" x14ac:dyDescent="0.2">
      <c r="A87" s="64" t="s">
        <v>264</v>
      </c>
      <c r="B87" s="64"/>
      <c r="C87" s="64"/>
      <c r="D87" s="70">
        <f>SUM(D57)</f>
        <v>0</v>
      </c>
      <c r="E87" s="71" t="str">
        <f>IF(D87&lt;&gt;"","-","")</f>
        <v>-</v>
      </c>
    </row>
    <row r="88" spans="1:12" ht="15" hidden="1" x14ac:dyDescent="0.25">
      <c r="A88" s="66" t="s">
        <v>279</v>
      </c>
      <c r="B88" s="64"/>
      <c r="C88" s="64"/>
      <c r="D88" s="70"/>
      <c r="E88" s="65"/>
      <c r="F88" s="111">
        <f ca="1">SUM(D84:D86)-SUM(D87)</f>
        <v>892.55</v>
      </c>
    </row>
    <row r="89" spans="1:12" hidden="1" x14ac:dyDescent="0.2">
      <c r="A89" s="64"/>
      <c r="B89" s="64"/>
      <c r="C89" s="64"/>
      <c r="D89" s="70"/>
      <c r="E89" s="65"/>
      <c r="F89" s="64"/>
    </row>
    <row r="90" spans="1:12" hidden="1" x14ac:dyDescent="0.2">
      <c r="A90" s="64" t="s">
        <v>253</v>
      </c>
      <c r="B90" s="115" t="s">
        <v>258</v>
      </c>
      <c r="C90" s="70">
        <f ca="1">SUM(D39,D40)-SUM(D46,D47,D48)</f>
        <v>4573</v>
      </c>
      <c r="D90" s="70">
        <f ca="1">ROUND(MAX(MinVuMnd*B23,8%*C90),2)</f>
        <v>365.84</v>
      </c>
      <c r="E90" s="71" t="str">
        <f t="shared" ref="E90:E104" ca="1" si="1">IF(D90&lt;&gt;"","+","")</f>
        <v>+</v>
      </c>
      <c r="F90" s="64"/>
    </row>
    <row r="91" spans="1:12" hidden="1" x14ac:dyDescent="0.2">
      <c r="A91" s="64" t="s">
        <v>254</v>
      </c>
      <c r="B91" s="112">
        <v>6.3E-2</v>
      </c>
      <c r="C91" s="70">
        <f ca="1">SUM(D39,D40)-SUM(D46,D47,D48)</f>
        <v>4573</v>
      </c>
      <c r="D91" s="70">
        <f ca="1">ROUND(6.3%*C91,2)</f>
        <v>288.10000000000002</v>
      </c>
      <c r="E91" s="71" t="str">
        <f t="shared" ca="1" si="1"/>
        <v>+</v>
      </c>
      <c r="F91" s="64"/>
    </row>
    <row r="92" spans="1:12" hidden="1" x14ac:dyDescent="0.2">
      <c r="A92" s="64" t="s">
        <v>255</v>
      </c>
      <c r="B92" s="64" t="str">
        <f>IF(K27&gt;0,B$23,"")</f>
        <v/>
      </c>
      <c r="C92" s="70" t="str">
        <f>IF(K27&gt;0,ROUND(K27/12,2),"")</f>
        <v/>
      </c>
      <c r="D92" s="70" t="str">
        <f>IF(K27=0,"",ROUND(K27/12*B23,2))</f>
        <v/>
      </c>
      <c r="E92" s="71" t="str">
        <f t="shared" si="1"/>
        <v/>
      </c>
      <c r="F92" s="64"/>
      <c r="J92" s="131" t="s">
        <v>316</v>
      </c>
      <c r="K92" s="132"/>
      <c r="L92" s="133"/>
    </row>
    <row r="93" spans="1:12" hidden="1" x14ac:dyDescent="0.2">
      <c r="A93" s="64" t="s">
        <v>256</v>
      </c>
      <c r="B93" s="114">
        <f ca="1" xml:space="preserve"> (D44-SUM(D46,D47,D48))   /    (SUM(C39:C41)+ROUND(B42*SUM(C39:C41),2))</f>
        <v>1</v>
      </c>
      <c r="C93" s="70" t="str">
        <f>IF(K93&gt;0,ROUND(K93/12,2),"")</f>
        <v/>
      </c>
      <c r="D93" s="70" t="str">
        <f>IF(K93=0,"",ROUND(B93*C93,2))</f>
        <v/>
      </c>
      <c r="E93" s="71" t="str">
        <f t="shared" si="1"/>
        <v/>
      </c>
      <c r="F93" s="64"/>
      <c r="J93" s="134" t="s">
        <v>318</v>
      </c>
      <c r="K93" s="135">
        <f>IFERROR(VLOOKUP(K13,SchaalBedragen[[SchaalTrede]:[EenmUitkVorigJr]],5,FALSE),0)</f>
        <v>0</v>
      </c>
      <c r="L93" s="136" t="s">
        <v>315</v>
      </c>
    </row>
    <row r="94" spans="1:12" hidden="1" x14ac:dyDescent="0.2">
      <c r="A94" s="64" t="s">
        <v>265</v>
      </c>
      <c r="B94" s="112">
        <f>IF(G94="",Tabellen!L61,G94/100)</f>
        <v>0.15</v>
      </c>
      <c r="C94" s="70">
        <f ca="1">SUM(D90:D93)</f>
        <v>653.94000000000005</v>
      </c>
      <c r="D94" s="70">
        <f ca="1">IF(B94=0,"",ROUND(B94*C94,2))</f>
        <v>98.09</v>
      </c>
      <c r="E94" s="71" t="str">
        <f t="shared" ca="1" si="1"/>
        <v>+</v>
      </c>
      <c r="G94" s="108"/>
      <c r="H94" s="98" t="s">
        <v>320</v>
      </c>
    </row>
    <row r="95" spans="1:12" ht="15" hidden="1" x14ac:dyDescent="0.25">
      <c r="A95" s="66" t="s">
        <v>280</v>
      </c>
      <c r="B95" s="113"/>
      <c r="C95" s="70"/>
      <c r="D95" s="70"/>
      <c r="E95" s="71"/>
      <c r="F95" s="111">
        <f ca="1">SUM(D90:D94)</f>
        <v>752.03000000000009</v>
      </c>
    </row>
    <row r="96" spans="1:12" hidden="1" x14ac:dyDescent="0.2">
      <c r="A96" s="64"/>
      <c r="B96" s="64"/>
      <c r="C96" s="64"/>
      <c r="D96" s="70"/>
      <c r="E96" s="65"/>
      <c r="F96" s="64"/>
    </row>
    <row r="97" spans="1:11" hidden="1" x14ac:dyDescent="0.2">
      <c r="A97" s="64" t="s">
        <v>267</v>
      </c>
      <c r="B97" s="112">
        <f>Tabellen!M99</f>
        <v>6.7999999999999996E-3</v>
      </c>
      <c r="C97" s="70">
        <f ca="1">MIN(Tabellen!L99,D59)</f>
        <v>4248.57</v>
      </c>
      <c r="D97" s="70">
        <f ca="1">ROUND(B97*C97,2)</f>
        <v>28.89</v>
      </c>
      <c r="E97" s="71" t="str">
        <f t="shared" ca="1" si="1"/>
        <v>+</v>
      </c>
      <c r="F97" s="64"/>
      <c r="G97" s="118"/>
    </row>
    <row r="98" spans="1:11" hidden="1" x14ac:dyDescent="0.2">
      <c r="A98" s="64" t="s">
        <v>266</v>
      </c>
      <c r="B98" s="112">
        <f>Tabellen!M101</f>
        <v>6.7500000000000004E-2</v>
      </c>
      <c r="C98" s="70">
        <f ca="1">MIN(Tabellen!L101,D59)</f>
        <v>4248.57</v>
      </c>
      <c r="D98" s="70">
        <f t="shared" ref="D98:D100" ca="1" si="2">ROUND(B98*C98,2)</f>
        <v>286.77999999999997</v>
      </c>
      <c r="E98" s="71" t="str">
        <f t="shared" ca="1" si="1"/>
        <v>+</v>
      </c>
      <c r="F98" s="64"/>
      <c r="G98" s="118"/>
    </row>
    <row r="99" spans="1:11" hidden="1" x14ac:dyDescent="0.2">
      <c r="A99" s="64" t="s">
        <v>268</v>
      </c>
      <c r="B99" s="112">
        <f>Tabellen!M100</f>
        <v>7.5499999999999998E-2</v>
      </c>
      <c r="C99" s="70">
        <f ca="1">MIN(Tabellen!L100,D59)</f>
        <v>4248.57</v>
      </c>
      <c r="D99" s="70">
        <f t="shared" ca="1" si="2"/>
        <v>320.77</v>
      </c>
      <c r="E99" s="71" t="str">
        <f t="shared" ca="1" si="1"/>
        <v>+</v>
      </c>
      <c r="F99" s="64"/>
      <c r="G99" s="118"/>
    </row>
    <row r="100" spans="1:11" hidden="1" x14ac:dyDescent="0.2">
      <c r="A100" s="64" t="s">
        <v>272</v>
      </c>
      <c r="B100" s="112">
        <f>IF(G100="",K100,G100/100)</f>
        <v>1.2E-2</v>
      </c>
      <c r="C100" s="70">
        <f ca="1">MIN(Tabellen!L100,D59)</f>
        <v>4248.57</v>
      </c>
      <c r="D100" s="70">
        <f t="shared" ca="1" si="2"/>
        <v>50.98</v>
      </c>
      <c r="E100" s="71" t="str">
        <f t="shared" ca="1" si="1"/>
        <v>+</v>
      </c>
      <c r="G100" s="121"/>
      <c r="H100" s="98" t="s">
        <v>321</v>
      </c>
      <c r="J100" s="60" t="s">
        <v>308</v>
      </c>
      <c r="K100" s="130">
        <f>Tabellen!M102</f>
        <v>1.2E-2</v>
      </c>
    </row>
    <row r="101" spans="1:11" ht="15" hidden="1" x14ac:dyDescent="0.25">
      <c r="A101" s="66" t="s">
        <v>281</v>
      </c>
      <c r="B101" s="112"/>
      <c r="C101" s="70"/>
      <c r="D101" s="70"/>
      <c r="E101" s="71"/>
      <c r="F101" s="66">
        <f ca="1">SUM(D97:D100)</f>
        <v>687.42</v>
      </c>
      <c r="G101" s="118"/>
    </row>
    <row r="102" spans="1:11" hidden="1" x14ac:dyDescent="0.2">
      <c r="A102" s="64"/>
      <c r="B102" s="112"/>
      <c r="C102" s="70"/>
      <c r="D102" s="70"/>
      <c r="E102" s="71"/>
      <c r="F102" s="64"/>
      <c r="G102" s="118"/>
    </row>
    <row r="103" spans="1:11" hidden="1" x14ac:dyDescent="0.2">
      <c r="A103" s="64" t="s">
        <v>275</v>
      </c>
      <c r="B103" s="112">
        <f>IF(G103="ERD",Tabellen!M106,IF(G103&gt;0,G103/100,Tabellen!L106))</f>
        <v>0.06</v>
      </c>
      <c r="C103" s="70">
        <f ca="1">ROUND(1.08*SUM(D69:D70),2)</f>
        <v>4938.84</v>
      </c>
      <c r="D103" s="70">
        <f ca="1">ROUND(B103*C103,2)</f>
        <v>296.33</v>
      </c>
      <c r="E103" s="71" t="str">
        <f t="shared" ca="1" si="1"/>
        <v>+</v>
      </c>
      <c r="F103" s="64"/>
      <c r="G103" s="121"/>
      <c r="H103" s="98" t="s">
        <v>322</v>
      </c>
      <c r="J103" s="60" t="s">
        <v>303</v>
      </c>
    </row>
    <row r="104" spans="1:11" hidden="1" x14ac:dyDescent="0.2">
      <c r="A104" s="64" t="s">
        <v>276</v>
      </c>
      <c r="B104" s="112">
        <f>Tabellen!L107</f>
        <v>2.5999999999999999E-2</v>
      </c>
      <c r="C104" s="70">
        <f ca="1">ROUND(1.08*SUM(D69:D70),2)</f>
        <v>4938.84</v>
      </c>
      <c r="D104" s="70">
        <f ca="1">ROUND(B104*C104,2)</f>
        <v>128.41</v>
      </c>
      <c r="E104" s="71" t="str">
        <f t="shared" ca="1" si="1"/>
        <v>+</v>
      </c>
      <c r="G104" s="118"/>
    </row>
    <row r="105" spans="1:11" ht="15" hidden="1" x14ac:dyDescent="0.25">
      <c r="A105" s="66" t="s">
        <v>282</v>
      </c>
      <c r="B105" s="112"/>
      <c r="C105" s="64"/>
      <c r="D105" s="70"/>
      <c r="E105" s="71"/>
      <c r="F105" s="66">
        <f ca="1">SUM(D103:D104)</f>
        <v>424.74</v>
      </c>
      <c r="G105" s="118"/>
    </row>
    <row r="106" spans="1:11" hidden="1" x14ac:dyDescent="0.2">
      <c r="A106" s="64"/>
      <c r="B106" s="64"/>
      <c r="C106" s="64"/>
      <c r="D106" s="70"/>
      <c r="E106" s="65"/>
      <c r="F106" s="64"/>
    </row>
    <row r="107" spans="1:11" ht="15" hidden="1" x14ac:dyDescent="0.25">
      <c r="A107" s="66" t="s">
        <v>278</v>
      </c>
      <c r="B107" s="64"/>
      <c r="C107" s="64"/>
      <c r="D107" s="70"/>
      <c r="E107" s="65"/>
      <c r="F107" s="73">
        <f ca="1">SUM(F82,F88,F95,F101,F105)</f>
        <v>7329.74</v>
      </c>
    </row>
    <row r="108" spans="1:11" hidden="1" x14ac:dyDescent="0.2">
      <c r="A108" s="64"/>
      <c r="B108" s="64"/>
      <c r="C108" s="64"/>
      <c r="D108" s="70"/>
      <c r="E108" s="65"/>
      <c r="F108" s="64"/>
    </row>
    <row r="109" spans="1:11" hidden="1" x14ac:dyDescent="0.2">
      <c r="A109" s="63"/>
      <c r="B109" s="63"/>
      <c r="C109" s="63"/>
      <c r="D109" s="63"/>
      <c r="E109" s="63"/>
      <c r="F109" s="63"/>
    </row>
    <row r="110" spans="1:11" hidden="1" x14ac:dyDescent="0.2"/>
  </sheetData>
  <sheetProtection algorithmName="SHA-512" hashValue="qBPc+mAxtTKO4I62hG5RcYhG7M9CEKkY8VsF0wWk3kSFgpvN96aH8qee0oGQlje1j1joaxnFLJ22kaTOrU/MMA==" saltValue="gfW32HGUfm3yE3aI43XN1g==" spinCount="100000" sheet="1" formatCells="0" formatColumns="0" formatRows="0" insertColumns="0" insertRows="0" insertHyperlinks="0" deleteColumns="0" deleteRows="0" selectLockedCells="1" sort="0"/>
  <mergeCells count="3">
    <mergeCell ref="B13:D13"/>
    <mergeCell ref="B26:D26"/>
    <mergeCell ref="B16:F16"/>
  </mergeCells>
  <dataValidations count="5">
    <dataValidation type="list" allowBlank="1" showInputMessage="1" showErrorMessage="1" sqref="B24" xr:uid="{00000000-0002-0000-0000-000000000000}">
      <formula1>LhKort</formula1>
    </dataValidation>
    <dataValidation type="list" allowBlank="1" showInputMessage="1" showErrorMessage="1" sqref="B25" xr:uid="{00000000-0002-0000-0000-000001000000}">
      <formula1>Uitlooptoeslag</formula1>
    </dataValidation>
    <dataValidation type="list" allowBlank="1" showInputMessage="1" showErrorMessage="1" sqref="B20" xr:uid="{00000000-0002-0000-0000-000002000000}">
      <formula1>Schalen</formula1>
    </dataValidation>
    <dataValidation type="list" allowBlank="1" showInputMessage="1" showErrorMessage="1" sqref="B26" xr:uid="{00000000-0002-0000-0000-000003000000}">
      <formula1>IpapKeuzes</formula1>
    </dataValidation>
    <dataValidation type="list" allowBlank="1" showInputMessage="1" showErrorMessage="1" sqref="B16" xr:uid="{00000000-0002-0000-0000-000004000000}">
      <formula1>NieuweMedewerker</formula1>
    </dataValidation>
  </dataValidations>
  <pageMargins left="0.70866141732283472" right="0.70866141732283472" top="0.74803149606299213" bottom="0.74803149606299213" header="0.31496062992125984" footer="0.31496062992125984"/>
  <pageSetup paperSize="9" scale="87" fitToHeight="2" orientation="portrait" r:id="rId1"/>
  <headerFooter>
    <oddFooter>&amp;LPrintdatum: &amp;D&amp;RVersie 202207</oddFooter>
  </headerFooter>
  <rowBreaks count="1" manualBreakCount="1">
    <brk id="65" max="5" man="1"/>
  </rowBreaks>
  <ignoredErrors>
    <ignoredError sqref="C30"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U223"/>
  <sheetViews>
    <sheetView workbookViewId="0">
      <pane ySplit="3" topLeftCell="A121" activePane="bottomLeft" state="frozen"/>
      <selection activeCell="B144" sqref="B144:B188"/>
      <selection pane="bottomLeft" activeCell="B144" sqref="B144:B188"/>
    </sheetView>
  </sheetViews>
  <sheetFormatPr defaultRowHeight="14.25" x14ac:dyDescent="0.2"/>
  <cols>
    <col min="1" max="1" width="12.5" style="1" customWidth="1"/>
    <col min="2" max="2" width="12.125" bestFit="1" customWidth="1"/>
    <col min="3" max="3" width="13.5" customWidth="1"/>
    <col min="4" max="5" width="11.625" customWidth="1"/>
    <col min="6" max="7" width="17.375" customWidth="1"/>
    <col min="8" max="8" width="3.25" customWidth="1"/>
    <col min="9" max="9" width="11.625" customWidth="1"/>
    <col min="10" max="10" width="3.75" customWidth="1"/>
    <col min="11" max="11" width="35" customWidth="1"/>
    <col min="12" max="12" width="31.25" bestFit="1" customWidth="1"/>
    <col min="13" max="13" width="19" customWidth="1"/>
    <col min="14" max="14" width="13.375" customWidth="1"/>
    <col min="15" max="15" width="12.75" customWidth="1"/>
    <col min="19" max="19" width="13.5" customWidth="1"/>
    <col min="20" max="20" width="13.625" customWidth="1"/>
  </cols>
  <sheetData>
    <row r="1" spans="1:17" x14ac:dyDescent="0.2">
      <c r="C1" s="2" t="s">
        <v>294</v>
      </c>
    </row>
    <row r="2" spans="1:17" ht="15" x14ac:dyDescent="0.25">
      <c r="B2" s="109">
        <v>44743</v>
      </c>
      <c r="C2" s="128">
        <f>$B$2</f>
        <v>44743</v>
      </c>
      <c r="D2" s="128">
        <f>$B$2</f>
        <v>44743</v>
      </c>
      <c r="E2" s="128">
        <f>$B$2</f>
        <v>44743</v>
      </c>
      <c r="F2" s="110">
        <v>44197</v>
      </c>
      <c r="G2" s="128">
        <f>$B$2</f>
        <v>44743</v>
      </c>
    </row>
    <row r="3" spans="1:17" x14ac:dyDescent="0.2">
      <c r="A3" s="1" t="s">
        <v>90</v>
      </c>
      <c r="B3" t="s">
        <v>0</v>
      </c>
      <c r="C3" t="s">
        <v>86</v>
      </c>
      <c r="D3" t="s">
        <v>1</v>
      </c>
      <c r="E3" t="s">
        <v>257</v>
      </c>
      <c r="F3" t="s">
        <v>250</v>
      </c>
      <c r="G3" t="s">
        <v>293</v>
      </c>
    </row>
    <row r="4" spans="1:17" x14ac:dyDescent="0.2">
      <c r="A4" s="1" t="s">
        <v>229</v>
      </c>
      <c r="B4">
        <v>1867</v>
      </c>
      <c r="D4">
        <v>1475</v>
      </c>
      <c r="E4">
        <v>0</v>
      </c>
      <c r="F4">
        <v>0</v>
      </c>
      <c r="G4">
        <v>0</v>
      </c>
      <c r="Q4" s="98"/>
    </row>
    <row r="5" spans="1:17" x14ac:dyDescent="0.2">
      <c r="A5" s="1" t="s">
        <v>230</v>
      </c>
      <c r="B5">
        <v>1941</v>
      </c>
      <c r="D5" s="151">
        <v>1475</v>
      </c>
      <c r="E5" s="151">
        <v>0</v>
      </c>
      <c r="F5" s="153">
        <v>0</v>
      </c>
      <c r="G5">
        <v>0</v>
      </c>
      <c r="I5" s="94"/>
      <c r="K5" s="3" t="s">
        <v>2</v>
      </c>
      <c r="L5" s="3" t="s">
        <v>68</v>
      </c>
      <c r="Q5" s="98"/>
    </row>
    <row r="6" spans="1:17" x14ac:dyDescent="0.2">
      <c r="A6" s="1" t="s">
        <v>126</v>
      </c>
      <c r="B6">
        <v>2013</v>
      </c>
      <c r="D6" s="151">
        <v>1475</v>
      </c>
      <c r="E6" s="151">
        <v>0</v>
      </c>
      <c r="F6" s="153">
        <v>0</v>
      </c>
      <c r="G6">
        <v>0</v>
      </c>
      <c r="I6" s="94"/>
      <c r="K6" s="3">
        <v>1</v>
      </c>
      <c r="L6" s="55">
        <v>0.4</v>
      </c>
      <c r="Q6" s="98"/>
    </row>
    <row r="7" spans="1:17" x14ac:dyDescent="0.2">
      <c r="A7" s="1" t="s">
        <v>127</v>
      </c>
      <c r="B7">
        <v>2047</v>
      </c>
      <c r="D7" s="151">
        <v>1475</v>
      </c>
      <c r="E7" s="151">
        <v>0</v>
      </c>
      <c r="F7" s="153">
        <v>0</v>
      </c>
      <c r="G7">
        <v>0</v>
      </c>
      <c r="I7" s="94"/>
      <c r="K7" s="3">
        <v>2</v>
      </c>
      <c r="L7" s="55">
        <v>0.4</v>
      </c>
      <c r="Q7" s="98"/>
    </row>
    <row r="8" spans="1:17" x14ac:dyDescent="0.2">
      <c r="A8" s="1" t="s">
        <v>128</v>
      </c>
      <c r="B8">
        <v>2086</v>
      </c>
      <c r="D8" s="151">
        <v>1475</v>
      </c>
      <c r="E8" s="151">
        <v>0</v>
      </c>
      <c r="F8" s="153">
        <v>0</v>
      </c>
      <c r="G8">
        <v>0</v>
      </c>
      <c r="I8" s="94"/>
      <c r="K8" s="3">
        <v>3</v>
      </c>
      <c r="L8" s="55">
        <v>0.4</v>
      </c>
      <c r="Q8" s="98"/>
    </row>
    <row r="9" spans="1:17" x14ac:dyDescent="0.2">
      <c r="A9" s="1" t="s">
        <v>129</v>
      </c>
      <c r="B9">
        <v>2124</v>
      </c>
      <c r="D9" s="151">
        <v>1475</v>
      </c>
      <c r="E9" s="151">
        <v>0</v>
      </c>
      <c r="F9" s="153">
        <v>0</v>
      </c>
      <c r="G9">
        <v>0</v>
      </c>
      <c r="I9" s="94"/>
      <c r="K9" s="3">
        <v>4</v>
      </c>
      <c r="L9" s="55">
        <v>0.4</v>
      </c>
      <c r="Q9" s="98"/>
    </row>
    <row r="10" spans="1:17" x14ac:dyDescent="0.2">
      <c r="A10" s="1" t="s">
        <v>130</v>
      </c>
      <c r="B10">
        <v>2175</v>
      </c>
      <c r="D10" s="151">
        <v>1475</v>
      </c>
      <c r="E10" s="151">
        <v>0</v>
      </c>
      <c r="F10" s="153">
        <v>0</v>
      </c>
      <c r="G10">
        <v>0</v>
      </c>
      <c r="I10" s="94"/>
      <c r="K10" s="3">
        <v>5</v>
      </c>
      <c r="L10" s="55">
        <v>0.4</v>
      </c>
      <c r="Q10" s="98"/>
    </row>
    <row r="11" spans="1:17" x14ac:dyDescent="0.2">
      <c r="A11" s="1" t="s">
        <v>131</v>
      </c>
      <c r="B11">
        <v>1907</v>
      </c>
      <c r="D11" s="151">
        <v>1475</v>
      </c>
      <c r="E11" s="151">
        <v>0</v>
      </c>
      <c r="F11" s="153">
        <v>0</v>
      </c>
      <c r="G11">
        <v>0</v>
      </c>
      <c r="I11" s="94"/>
      <c r="K11" s="3">
        <v>6</v>
      </c>
      <c r="L11" s="55">
        <v>0.4</v>
      </c>
      <c r="Q11" s="98"/>
    </row>
    <row r="12" spans="1:17" x14ac:dyDescent="0.2">
      <c r="A12" s="1" t="s">
        <v>132</v>
      </c>
      <c r="B12">
        <v>1979</v>
      </c>
      <c r="D12" s="151">
        <v>1475</v>
      </c>
      <c r="E12" s="151">
        <v>0</v>
      </c>
      <c r="F12" s="153">
        <v>0</v>
      </c>
      <c r="G12">
        <v>0</v>
      </c>
      <c r="I12" s="94"/>
      <c r="K12" s="3">
        <v>7</v>
      </c>
      <c r="L12" s="55">
        <v>0.4</v>
      </c>
      <c r="N12" t="s">
        <v>347</v>
      </c>
      <c r="Q12" s="98"/>
    </row>
    <row r="13" spans="1:17" x14ac:dyDescent="0.2">
      <c r="A13" s="1" t="s">
        <v>133</v>
      </c>
      <c r="B13">
        <v>2047</v>
      </c>
      <c r="D13" s="151">
        <v>1475</v>
      </c>
      <c r="E13" s="151">
        <v>0</v>
      </c>
      <c r="F13" s="153">
        <v>0</v>
      </c>
      <c r="G13">
        <v>0</v>
      </c>
      <c r="I13" s="94"/>
      <c r="K13" s="3">
        <v>8</v>
      </c>
      <c r="L13" s="55">
        <v>0.4</v>
      </c>
      <c r="Q13" s="98"/>
    </row>
    <row r="14" spans="1:17" x14ac:dyDescent="0.2">
      <c r="A14" s="1" t="s">
        <v>134</v>
      </c>
      <c r="B14">
        <v>2124</v>
      </c>
      <c r="D14" s="151">
        <v>1475</v>
      </c>
      <c r="E14" s="151">
        <v>0</v>
      </c>
      <c r="F14" s="153">
        <v>0</v>
      </c>
      <c r="G14">
        <v>0</v>
      </c>
      <c r="I14" s="94"/>
      <c r="K14" s="3">
        <v>9</v>
      </c>
      <c r="L14" s="55">
        <v>0.5</v>
      </c>
      <c r="Q14" s="98"/>
    </row>
    <row r="15" spans="1:17" x14ac:dyDescent="0.2">
      <c r="A15" s="1" t="s">
        <v>135</v>
      </c>
      <c r="B15">
        <v>2175</v>
      </c>
      <c r="D15" s="151">
        <v>1475</v>
      </c>
      <c r="E15" s="151">
        <v>0</v>
      </c>
      <c r="F15" s="153">
        <v>0</v>
      </c>
      <c r="G15">
        <v>0</v>
      </c>
      <c r="I15" s="94"/>
      <c r="K15" s="3">
        <v>10</v>
      </c>
      <c r="L15" s="55">
        <v>0.5</v>
      </c>
      <c r="Q15" s="98"/>
    </row>
    <row r="16" spans="1:17" x14ac:dyDescent="0.2">
      <c r="A16" s="1" t="s">
        <v>136</v>
      </c>
      <c r="B16">
        <v>2234</v>
      </c>
      <c r="D16" s="151">
        <v>1475</v>
      </c>
      <c r="E16" s="151">
        <v>0</v>
      </c>
      <c r="F16" s="153">
        <v>0</v>
      </c>
      <c r="G16">
        <v>0</v>
      </c>
      <c r="I16" s="94"/>
      <c r="K16" s="3">
        <v>11</v>
      </c>
      <c r="L16" s="55">
        <v>0.5</v>
      </c>
      <c r="Q16" s="98"/>
    </row>
    <row r="17" spans="1:17" x14ac:dyDescent="0.2">
      <c r="A17" s="1" t="s">
        <v>137</v>
      </c>
      <c r="B17">
        <v>2306</v>
      </c>
      <c r="D17" s="151">
        <v>1475</v>
      </c>
      <c r="E17" s="151">
        <v>0</v>
      </c>
      <c r="F17" s="153">
        <v>0</v>
      </c>
      <c r="G17">
        <v>0</v>
      </c>
      <c r="I17" s="94"/>
      <c r="K17" s="3">
        <v>12</v>
      </c>
      <c r="L17" s="55">
        <v>0.5</v>
      </c>
      <c r="Q17" s="98"/>
    </row>
    <row r="18" spans="1:17" x14ac:dyDescent="0.2">
      <c r="A18" s="1" t="s">
        <v>138</v>
      </c>
      <c r="B18">
        <v>2373</v>
      </c>
      <c r="D18" s="151">
        <v>1475</v>
      </c>
      <c r="E18" s="151">
        <v>0</v>
      </c>
      <c r="F18" s="153">
        <v>0</v>
      </c>
      <c r="G18">
        <v>0</v>
      </c>
      <c r="I18" s="94"/>
      <c r="K18" s="3" t="s">
        <v>395</v>
      </c>
      <c r="L18" s="55">
        <v>0.5</v>
      </c>
      <c r="Q18" s="98"/>
    </row>
    <row r="19" spans="1:17" x14ac:dyDescent="0.2">
      <c r="A19" s="1" t="s">
        <v>139</v>
      </c>
      <c r="B19">
        <v>1907</v>
      </c>
      <c r="D19" s="151">
        <v>1475</v>
      </c>
      <c r="E19" s="151">
        <v>0</v>
      </c>
      <c r="F19" s="153">
        <v>0</v>
      </c>
      <c r="G19">
        <v>0</v>
      </c>
      <c r="I19" s="94"/>
      <c r="K19" s="3" t="s">
        <v>396</v>
      </c>
      <c r="L19" s="55">
        <v>0.5</v>
      </c>
      <c r="Q19" s="98"/>
    </row>
    <row r="20" spans="1:17" x14ac:dyDescent="0.2">
      <c r="A20" s="1" t="s">
        <v>140</v>
      </c>
      <c r="B20">
        <v>2047</v>
      </c>
      <c r="D20" s="151">
        <v>1475</v>
      </c>
      <c r="E20" s="151">
        <v>0</v>
      </c>
      <c r="F20" s="153">
        <v>0</v>
      </c>
      <c r="G20">
        <v>0</v>
      </c>
      <c r="I20" s="94"/>
      <c r="K20" s="3" t="s">
        <v>397</v>
      </c>
      <c r="L20" s="55">
        <v>0.5</v>
      </c>
      <c r="Q20" s="98"/>
    </row>
    <row r="21" spans="1:17" x14ac:dyDescent="0.2">
      <c r="A21" s="1" t="s">
        <v>141</v>
      </c>
      <c r="B21">
        <v>2124</v>
      </c>
      <c r="D21" s="151">
        <v>1475</v>
      </c>
      <c r="E21" s="151">
        <v>0</v>
      </c>
      <c r="F21" s="153">
        <v>0</v>
      </c>
      <c r="G21">
        <v>0</v>
      </c>
      <c r="I21" s="94"/>
      <c r="Q21" s="98"/>
    </row>
    <row r="22" spans="1:17" x14ac:dyDescent="0.2">
      <c r="A22" s="1" t="s">
        <v>142</v>
      </c>
      <c r="B22">
        <v>2234</v>
      </c>
      <c r="D22" s="151">
        <v>1475</v>
      </c>
      <c r="E22" s="151">
        <v>0</v>
      </c>
      <c r="F22" s="153">
        <v>0</v>
      </c>
      <c r="G22">
        <v>0</v>
      </c>
      <c r="I22" s="94"/>
      <c r="Q22" s="98"/>
    </row>
    <row r="23" spans="1:17" x14ac:dyDescent="0.2">
      <c r="A23" s="1" t="s">
        <v>143</v>
      </c>
      <c r="B23">
        <v>2306</v>
      </c>
      <c r="D23" s="151">
        <v>1475</v>
      </c>
      <c r="E23" s="151">
        <v>0</v>
      </c>
      <c r="F23" s="153">
        <v>0</v>
      </c>
      <c r="G23">
        <v>0</v>
      </c>
      <c r="I23" s="94"/>
      <c r="K23" t="s">
        <v>6</v>
      </c>
      <c r="Q23" s="98"/>
    </row>
    <row r="24" spans="1:17" x14ac:dyDescent="0.2">
      <c r="A24" s="1" t="s">
        <v>144</v>
      </c>
      <c r="B24">
        <v>2373</v>
      </c>
      <c r="D24" s="151">
        <v>1475</v>
      </c>
      <c r="E24" s="151">
        <v>0</v>
      </c>
      <c r="F24" s="153">
        <v>0</v>
      </c>
      <c r="G24">
        <v>0</v>
      </c>
      <c r="I24" s="94"/>
      <c r="K24" s="5">
        <v>0</v>
      </c>
      <c r="Q24" s="98"/>
    </row>
    <row r="25" spans="1:17" x14ac:dyDescent="0.2">
      <c r="A25" s="1" t="s">
        <v>145</v>
      </c>
      <c r="B25">
        <v>2439</v>
      </c>
      <c r="D25" s="151">
        <v>1475</v>
      </c>
      <c r="E25" s="151">
        <v>0</v>
      </c>
      <c r="F25" s="153">
        <v>0</v>
      </c>
      <c r="G25">
        <v>0</v>
      </c>
      <c r="I25" s="94"/>
      <c r="K25" s="5">
        <v>170</v>
      </c>
      <c r="Q25" s="98"/>
    </row>
    <row r="26" spans="1:17" x14ac:dyDescent="0.2">
      <c r="A26" s="1" t="s">
        <v>146</v>
      </c>
      <c r="B26">
        <v>2504</v>
      </c>
      <c r="D26" s="151">
        <v>1475</v>
      </c>
      <c r="E26" s="151">
        <v>0</v>
      </c>
      <c r="F26" s="153">
        <v>0</v>
      </c>
      <c r="G26">
        <v>0</v>
      </c>
      <c r="I26" s="94"/>
      <c r="K26" s="5">
        <v>340</v>
      </c>
      <c r="Q26" s="98"/>
    </row>
    <row r="27" spans="1:17" x14ac:dyDescent="0.2">
      <c r="A27" s="148" t="s">
        <v>147</v>
      </c>
      <c r="B27" s="149">
        <v>2568</v>
      </c>
      <c r="C27" s="149"/>
      <c r="D27" s="151">
        <v>1475</v>
      </c>
      <c r="E27" s="151">
        <v>0</v>
      </c>
      <c r="F27" s="153">
        <v>0</v>
      </c>
      <c r="G27" s="149">
        <v>0</v>
      </c>
      <c r="H27" s="149"/>
      <c r="I27" s="94"/>
      <c r="K27" s="5"/>
      <c r="Q27" s="98"/>
    </row>
    <row r="28" spans="1:17" x14ac:dyDescent="0.2">
      <c r="A28" s="1" t="s">
        <v>148</v>
      </c>
      <c r="B28">
        <v>1942</v>
      </c>
      <c r="D28" s="151">
        <v>1475</v>
      </c>
      <c r="E28" s="151">
        <v>0</v>
      </c>
      <c r="F28" s="153">
        <v>0</v>
      </c>
      <c r="G28">
        <v>0</v>
      </c>
      <c r="I28" s="94"/>
      <c r="K28" s="5"/>
      <c r="Q28" s="98"/>
    </row>
    <row r="29" spans="1:17" x14ac:dyDescent="0.2">
      <c r="A29" s="1" t="s">
        <v>149</v>
      </c>
      <c r="B29">
        <v>2047</v>
      </c>
      <c r="D29" s="151">
        <v>1475</v>
      </c>
      <c r="E29" s="151">
        <v>0</v>
      </c>
      <c r="F29" s="153">
        <v>0</v>
      </c>
      <c r="G29">
        <v>0</v>
      </c>
      <c r="I29" s="94"/>
      <c r="K29" s="5" t="s">
        <v>298</v>
      </c>
      <c r="L29" t="s">
        <v>10</v>
      </c>
      <c r="Q29" s="98"/>
    </row>
    <row r="30" spans="1:17" x14ac:dyDescent="0.2">
      <c r="A30" s="1" t="s">
        <v>150</v>
      </c>
      <c r="B30">
        <v>2124</v>
      </c>
      <c r="D30" s="151">
        <v>1475</v>
      </c>
      <c r="E30" s="151">
        <v>0</v>
      </c>
      <c r="F30" s="153">
        <v>0</v>
      </c>
      <c r="G30">
        <v>0</v>
      </c>
      <c r="I30" s="94"/>
      <c r="K30" s="5" t="s">
        <v>297</v>
      </c>
      <c r="L30" t="b">
        <v>1</v>
      </c>
      <c r="Q30" s="98"/>
    </row>
    <row r="31" spans="1:17" x14ac:dyDescent="0.2">
      <c r="A31" s="1" t="s">
        <v>151</v>
      </c>
      <c r="B31">
        <v>2234</v>
      </c>
      <c r="D31" s="151">
        <v>1475</v>
      </c>
      <c r="E31" s="151">
        <v>0</v>
      </c>
      <c r="F31" s="153">
        <v>0</v>
      </c>
      <c r="G31">
        <v>0</v>
      </c>
      <c r="I31" s="94"/>
      <c r="K31" s="126" t="s">
        <v>299</v>
      </c>
      <c r="L31" t="b">
        <v>0</v>
      </c>
      <c r="Q31" s="98"/>
    </row>
    <row r="32" spans="1:17" x14ac:dyDescent="0.2">
      <c r="A32" s="1" t="s">
        <v>152</v>
      </c>
      <c r="B32">
        <v>2306</v>
      </c>
      <c r="D32" s="151">
        <v>1475</v>
      </c>
      <c r="E32" s="151">
        <v>0</v>
      </c>
      <c r="F32" s="153">
        <v>0</v>
      </c>
      <c r="G32">
        <v>0</v>
      </c>
      <c r="I32" s="94"/>
      <c r="K32" s="5"/>
      <c r="Q32" s="98"/>
    </row>
    <row r="33" spans="1:17" x14ac:dyDescent="0.2">
      <c r="A33" s="1" t="s">
        <v>153</v>
      </c>
      <c r="B33">
        <v>2373</v>
      </c>
      <c r="D33" s="151">
        <v>1475</v>
      </c>
      <c r="E33" s="151">
        <v>0</v>
      </c>
      <c r="F33" s="153">
        <v>0</v>
      </c>
      <c r="G33">
        <v>0</v>
      </c>
      <c r="I33" s="94"/>
      <c r="K33" s="5"/>
      <c r="Q33" s="98"/>
    </row>
    <row r="34" spans="1:17" x14ac:dyDescent="0.2">
      <c r="A34" s="1" t="s">
        <v>154</v>
      </c>
      <c r="B34">
        <v>2439</v>
      </c>
      <c r="D34" s="151">
        <v>1475</v>
      </c>
      <c r="E34" s="151">
        <v>0</v>
      </c>
      <c r="F34" s="153">
        <v>0</v>
      </c>
      <c r="G34">
        <v>0</v>
      </c>
      <c r="I34" s="94"/>
      <c r="K34" t="s">
        <v>85</v>
      </c>
      <c r="L34" t="s">
        <v>10</v>
      </c>
      <c r="Q34" s="98"/>
    </row>
    <row r="35" spans="1:17" x14ac:dyDescent="0.2">
      <c r="A35" s="1" t="s">
        <v>155</v>
      </c>
      <c r="B35">
        <v>2504</v>
      </c>
      <c r="D35" s="151">
        <v>1475</v>
      </c>
      <c r="E35" s="151">
        <v>0</v>
      </c>
      <c r="F35" s="153">
        <v>0</v>
      </c>
      <c r="G35">
        <v>0</v>
      </c>
      <c r="I35" s="94"/>
      <c r="K35" t="s">
        <v>87</v>
      </c>
      <c r="L35" t="b">
        <v>1</v>
      </c>
      <c r="Q35" s="98"/>
    </row>
    <row r="36" spans="1:17" x14ac:dyDescent="0.2">
      <c r="A36" s="1" t="s">
        <v>156</v>
      </c>
      <c r="B36">
        <v>2568</v>
      </c>
      <c r="D36" s="151">
        <v>1475</v>
      </c>
      <c r="E36" s="151">
        <v>0</v>
      </c>
      <c r="F36" s="153">
        <v>0</v>
      </c>
      <c r="G36">
        <v>0</v>
      </c>
      <c r="I36" s="94"/>
      <c r="K36" t="s">
        <v>88</v>
      </c>
      <c r="L36" t="b">
        <v>0</v>
      </c>
      <c r="Q36" s="98"/>
    </row>
    <row r="37" spans="1:17" x14ac:dyDescent="0.2">
      <c r="A37" s="1" t="s">
        <v>111</v>
      </c>
      <c r="B37">
        <v>2630</v>
      </c>
      <c r="D37" s="151">
        <v>1475</v>
      </c>
      <c r="E37" s="151">
        <v>0</v>
      </c>
      <c r="F37" s="153">
        <v>0</v>
      </c>
      <c r="G37">
        <v>0</v>
      </c>
      <c r="I37" s="94"/>
      <c r="K37" s="5"/>
      <c r="Q37" s="98"/>
    </row>
    <row r="38" spans="1:17" x14ac:dyDescent="0.2">
      <c r="A38" s="1" t="s">
        <v>112</v>
      </c>
      <c r="B38">
        <v>2692</v>
      </c>
      <c r="D38" s="151">
        <v>1475</v>
      </c>
      <c r="E38" s="151">
        <v>0</v>
      </c>
      <c r="F38" s="153">
        <v>0</v>
      </c>
      <c r="G38">
        <v>0</v>
      </c>
      <c r="I38" s="94"/>
      <c r="Q38" s="98"/>
    </row>
    <row r="39" spans="1:17" x14ac:dyDescent="0.2">
      <c r="A39" s="1" t="s">
        <v>157</v>
      </c>
      <c r="B39">
        <v>1979</v>
      </c>
      <c r="D39" s="151">
        <v>1475</v>
      </c>
      <c r="E39" s="151">
        <v>0</v>
      </c>
      <c r="F39" s="153">
        <v>0</v>
      </c>
      <c r="G39">
        <v>0</v>
      </c>
      <c r="I39" s="94"/>
      <c r="K39" t="s">
        <v>7</v>
      </c>
      <c r="L39" t="s">
        <v>10</v>
      </c>
      <c r="Q39" s="98"/>
    </row>
    <row r="40" spans="1:17" x14ac:dyDescent="0.2">
      <c r="A40" s="1" t="s">
        <v>158</v>
      </c>
      <c r="B40">
        <v>2047</v>
      </c>
      <c r="D40" s="151">
        <v>1475</v>
      </c>
      <c r="E40" s="151">
        <v>0</v>
      </c>
      <c r="F40" s="153">
        <v>0</v>
      </c>
      <c r="G40">
        <v>0</v>
      </c>
      <c r="I40" s="94"/>
      <c r="K40" t="s">
        <v>8</v>
      </c>
      <c r="L40" t="b">
        <v>1</v>
      </c>
      <c r="Q40" s="98"/>
    </row>
    <row r="41" spans="1:17" x14ac:dyDescent="0.2">
      <c r="A41" s="1" t="s">
        <v>159</v>
      </c>
      <c r="B41">
        <v>2124</v>
      </c>
      <c r="D41" s="151">
        <v>1475</v>
      </c>
      <c r="E41" s="151">
        <v>0</v>
      </c>
      <c r="F41" s="153">
        <v>0</v>
      </c>
      <c r="G41">
        <v>0</v>
      </c>
      <c r="I41" s="94"/>
      <c r="K41" t="s">
        <v>9</v>
      </c>
      <c r="L41" t="b">
        <v>0</v>
      </c>
      <c r="Q41" s="98"/>
    </row>
    <row r="42" spans="1:17" x14ac:dyDescent="0.2">
      <c r="A42" s="1" t="s">
        <v>160</v>
      </c>
      <c r="B42">
        <v>2234</v>
      </c>
      <c r="D42" s="151">
        <v>1475</v>
      </c>
      <c r="E42" s="151">
        <v>0</v>
      </c>
      <c r="F42" s="153">
        <v>0</v>
      </c>
      <c r="G42">
        <v>0</v>
      </c>
      <c r="I42" s="94"/>
      <c r="Q42" s="98"/>
    </row>
    <row r="43" spans="1:17" ht="15" x14ac:dyDescent="0.25">
      <c r="A43" s="1" t="s">
        <v>161</v>
      </c>
      <c r="B43">
        <v>2373</v>
      </c>
      <c r="D43" s="151">
        <v>1475</v>
      </c>
      <c r="E43" s="151">
        <v>0</v>
      </c>
      <c r="F43" s="153">
        <v>0</v>
      </c>
      <c r="G43">
        <v>0</v>
      </c>
      <c r="I43" s="94"/>
      <c r="K43" s="150">
        <v>44743</v>
      </c>
      <c r="Q43" s="98"/>
    </row>
    <row r="44" spans="1:17" x14ac:dyDescent="0.2">
      <c r="A44" s="1" t="s">
        <v>162</v>
      </c>
      <c r="B44">
        <v>2439</v>
      </c>
      <c r="D44" s="151">
        <v>1475</v>
      </c>
      <c r="E44" s="151">
        <v>0</v>
      </c>
      <c r="F44" s="153">
        <v>0</v>
      </c>
      <c r="G44">
        <v>0</v>
      </c>
      <c r="I44" s="94"/>
      <c r="K44" t="s">
        <v>25</v>
      </c>
      <c r="L44" t="s">
        <v>24</v>
      </c>
      <c r="Q44" s="98"/>
    </row>
    <row r="45" spans="1:17" x14ac:dyDescent="0.2">
      <c r="A45" s="1" t="s">
        <v>163</v>
      </c>
      <c r="B45">
        <v>2504</v>
      </c>
      <c r="D45" s="151">
        <v>1475</v>
      </c>
      <c r="E45" s="151">
        <v>0</v>
      </c>
      <c r="F45" s="153">
        <v>0</v>
      </c>
      <c r="G45">
        <v>0</v>
      </c>
      <c r="I45" s="94"/>
      <c r="K45" s="5">
        <v>0</v>
      </c>
      <c r="L45">
        <v>0</v>
      </c>
      <c r="Q45" s="98"/>
    </row>
    <row r="46" spans="1:17" x14ac:dyDescent="0.2">
      <c r="A46" s="1" t="s">
        <v>164</v>
      </c>
      <c r="B46">
        <v>2568</v>
      </c>
      <c r="D46" s="151">
        <v>1475</v>
      </c>
      <c r="E46" s="151">
        <v>0</v>
      </c>
      <c r="F46" s="153">
        <v>0</v>
      </c>
      <c r="G46">
        <v>0</v>
      </c>
      <c r="I46" s="94"/>
      <c r="K46" s="5">
        <v>15</v>
      </c>
      <c r="L46" s="16">
        <v>526.85</v>
      </c>
      <c r="Q46" s="98"/>
    </row>
    <row r="47" spans="1:17" x14ac:dyDescent="0.2">
      <c r="A47" s="1" t="s">
        <v>165</v>
      </c>
      <c r="B47">
        <v>2630</v>
      </c>
      <c r="D47" s="151">
        <v>1475</v>
      </c>
      <c r="E47" s="151">
        <v>0</v>
      </c>
      <c r="F47" s="153">
        <v>0</v>
      </c>
      <c r="G47">
        <v>0</v>
      </c>
      <c r="I47" s="94"/>
      <c r="K47" s="5">
        <v>16</v>
      </c>
      <c r="L47" s="16">
        <v>605.9</v>
      </c>
      <c r="Q47" s="98"/>
    </row>
    <row r="48" spans="1:17" x14ac:dyDescent="0.2">
      <c r="A48" s="1" t="s">
        <v>113</v>
      </c>
      <c r="B48">
        <v>2692</v>
      </c>
      <c r="D48" s="151">
        <v>1475</v>
      </c>
      <c r="E48" s="151">
        <v>0</v>
      </c>
      <c r="F48" s="153">
        <v>0</v>
      </c>
      <c r="G48">
        <v>0</v>
      </c>
      <c r="I48" s="94"/>
      <c r="K48" s="5">
        <v>17</v>
      </c>
      <c r="L48" s="16">
        <v>693.7</v>
      </c>
      <c r="Q48" s="98"/>
    </row>
    <row r="49" spans="1:18" x14ac:dyDescent="0.2">
      <c r="A49" s="1" t="s">
        <v>114</v>
      </c>
      <c r="B49">
        <v>2755</v>
      </c>
      <c r="D49" s="151">
        <v>1475</v>
      </c>
      <c r="E49" s="151">
        <v>0</v>
      </c>
      <c r="F49" s="153">
        <v>0</v>
      </c>
      <c r="G49">
        <v>0</v>
      </c>
      <c r="I49" s="94"/>
      <c r="K49" s="5">
        <v>18</v>
      </c>
      <c r="L49" s="16">
        <v>878.1</v>
      </c>
      <c r="Q49" s="98"/>
    </row>
    <row r="50" spans="1:18" x14ac:dyDescent="0.2">
      <c r="A50" s="1" t="s">
        <v>115</v>
      </c>
      <c r="B50">
        <v>2827</v>
      </c>
      <c r="D50" s="151">
        <v>1475</v>
      </c>
      <c r="E50" s="151">
        <v>0</v>
      </c>
      <c r="F50" s="153">
        <v>0</v>
      </c>
      <c r="G50">
        <v>0</v>
      </c>
      <c r="I50" s="94"/>
      <c r="K50" s="5">
        <v>19</v>
      </c>
      <c r="L50" s="16">
        <v>1053.7</v>
      </c>
      <c r="Q50" s="98"/>
    </row>
    <row r="51" spans="1:18" x14ac:dyDescent="0.2">
      <c r="A51" s="1" t="s">
        <v>166</v>
      </c>
      <c r="B51">
        <v>2047</v>
      </c>
      <c r="D51" s="151">
        <v>1475</v>
      </c>
      <c r="E51" s="151">
        <v>0</v>
      </c>
      <c r="F51" s="153">
        <v>0</v>
      </c>
      <c r="G51">
        <v>0</v>
      </c>
      <c r="I51" s="94"/>
      <c r="K51" s="5">
        <v>20</v>
      </c>
      <c r="L51" s="16">
        <v>1404.95</v>
      </c>
      <c r="Q51" s="98"/>
    </row>
    <row r="52" spans="1:18" x14ac:dyDescent="0.2">
      <c r="A52" s="1" t="s">
        <v>167</v>
      </c>
      <c r="B52">
        <v>2124</v>
      </c>
      <c r="D52" s="151">
        <v>1475</v>
      </c>
      <c r="E52" s="151">
        <v>0</v>
      </c>
      <c r="F52" s="153">
        <v>0</v>
      </c>
      <c r="G52">
        <v>0</v>
      </c>
      <c r="I52" s="94"/>
      <c r="K52" s="5">
        <v>21</v>
      </c>
      <c r="L52" s="16">
        <v>1756.2</v>
      </c>
      <c r="Q52" s="98"/>
    </row>
    <row r="53" spans="1:18" x14ac:dyDescent="0.2">
      <c r="A53" s="1" t="s">
        <v>168</v>
      </c>
      <c r="B53">
        <v>2373</v>
      </c>
      <c r="D53" s="151">
        <v>1475</v>
      </c>
      <c r="E53" s="151">
        <v>0</v>
      </c>
      <c r="F53" s="153">
        <v>0</v>
      </c>
      <c r="G53">
        <v>0</v>
      </c>
      <c r="I53" s="94"/>
      <c r="K53" s="5">
        <v>999</v>
      </c>
      <c r="L53" s="16">
        <v>0</v>
      </c>
      <c r="Q53" s="98"/>
    </row>
    <row r="54" spans="1:18" x14ac:dyDescent="0.2">
      <c r="A54" s="1" t="s">
        <v>169</v>
      </c>
      <c r="B54">
        <v>2504</v>
      </c>
      <c r="D54" s="151">
        <v>1475</v>
      </c>
      <c r="E54" s="151">
        <v>0</v>
      </c>
      <c r="F54" s="153">
        <v>0</v>
      </c>
      <c r="G54">
        <v>0</v>
      </c>
      <c r="I54" s="94"/>
      <c r="K54" s="5">
        <v>999</v>
      </c>
      <c r="L54" s="16">
        <v>0</v>
      </c>
      <c r="Q54" s="98"/>
    </row>
    <row r="55" spans="1:18" x14ac:dyDescent="0.2">
      <c r="A55" s="1" t="s">
        <v>170</v>
      </c>
      <c r="B55">
        <v>2568</v>
      </c>
      <c r="D55" s="151">
        <v>1475</v>
      </c>
      <c r="E55" s="151">
        <v>0</v>
      </c>
      <c r="F55" s="153">
        <v>0</v>
      </c>
      <c r="G55">
        <v>0</v>
      </c>
      <c r="I55" s="94"/>
      <c r="Q55" s="98"/>
    </row>
    <row r="56" spans="1:18" ht="15" x14ac:dyDescent="0.25">
      <c r="A56" s="1" t="s">
        <v>171</v>
      </c>
      <c r="B56">
        <v>2630</v>
      </c>
      <c r="D56" s="151">
        <v>1475</v>
      </c>
      <c r="E56" s="151">
        <v>0</v>
      </c>
      <c r="F56" s="153">
        <v>0</v>
      </c>
      <c r="G56">
        <v>0</v>
      </c>
      <c r="I56" s="94"/>
      <c r="K56" s="109">
        <v>44562</v>
      </c>
      <c r="Q56" s="98"/>
    </row>
    <row r="57" spans="1:18" x14ac:dyDescent="0.2">
      <c r="A57" s="1" t="s">
        <v>172</v>
      </c>
      <c r="B57">
        <v>2692</v>
      </c>
      <c r="D57" s="151">
        <v>1475</v>
      </c>
      <c r="E57" s="151">
        <v>0</v>
      </c>
      <c r="F57" s="153">
        <v>0</v>
      </c>
      <c r="G57">
        <v>0</v>
      </c>
      <c r="I57" s="94"/>
      <c r="K57" t="s">
        <v>344</v>
      </c>
      <c r="L57">
        <v>32.08</v>
      </c>
      <c r="M57" s="122" t="s">
        <v>402</v>
      </c>
      <c r="Q57" s="98"/>
    </row>
    <row r="58" spans="1:18" x14ac:dyDescent="0.2">
      <c r="A58" s="1" t="s">
        <v>173</v>
      </c>
      <c r="B58">
        <v>2755</v>
      </c>
      <c r="D58" s="151">
        <v>1475</v>
      </c>
      <c r="E58" s="151">
        <v>0</v>
      </c>
      <c r="F58" s="153">
        <v>0</v>
      </c>
      <c r="G58">
        <v>0</v>
      </c>
      <c r="I58" s="94"/>
      <c r="Q58" s="98"/>
    </row>
    <row r="59" spans="1:18" ht="15" x14ac:dyDescent="0.25">
      <c r="A59" s="1" t="s">
        <v>174</v>
      </c>
      <c r="B59">
        <v>2827</v>
      </c>
      <c r="D59" s="151">
        <v>1475</v>
      </c>
      <c r="E59" s="151">
        <v>0</v>
      </c>
      <c r="F59" s="153">
        <v>0</v>
      </c>
      <c r="G59">
        <v>0</v>
      </c>
      <c r="I59" s="94"/>
      <c r="K59" s="109">
        <v>44743</v>
      </c>
      <c r="Q59" s="98"/>
    </row>
    <row r="60" spans="1:18" x14ac:dyDescent="0.2">
      <c r="A60" s="1" t="s">
        <v>116</v>
      </c>
      <c r="B60">
        <v>2896</v>
      </c>
      <c r="D60" s="151">
        <v>1475</v>
      </c>
      <c r="E60" s="151">
        <v>0</v>
      </c>
      <c r="F60" s="153">
        <v>0</v>
      </c>
      <c r="G60">
        <v>0</v>
      </c>
      <c r="I60" s="94"/>
      <c r="K60" s="28" t="s">
        <v>23</v>
      </c>
      <c r="L60" s="116">
        <v>171.42</v>
      </c>
      <c r="Q60" s="98"/>
    </row>
    <row r="61" spans="1:18" x14ac:dyDescent="0.2">
      <c r="A61" s="1" t="s">
        <v>117</v>
      </c>
      <c r="B61">
        <v>2961</v>
      </c>
      <c r="D61" s="151">
        <v>1475</v>
      </c>
      <c r="E61" s="151">
        <v>0</v>
      </c>
      <c r="F61" s="153">
        <v>0</v>
      </c>
      <c r="G61">
        <v>0</v>
      </c>
      <c r="I61" s="94"/>
      <c r="K61" s="27" t="s">
        <v>265</v>
      </c>
      <c r="L61" s="117">
        <v>0.15</v>
      </c>
      <c r="Q61" s="98"/>
    </row>
    <row r="62" spans="1:18" x14ac:dyDescent="0.2">
      <c r="A62" s="1" t="s">
        <v>175</v>
      </c>
      <c r="B62">
        <v>2175</v>
      </c>
      <c r="D62" s="151">
        <v>1475</v>
      </c>
      <c r="E62" s="151">
        <v>0</v>
      </c>
      <c r="F62" s="153">
        <v>0</v>
      </c>
      <c r="G62">
        <v>0</v>
      </c>
      <c r="I62" s="94"/>
      <c r="Q62" s="98"/>
      <c r="R62" s="17"/>
    </row>
    <row r="63" spans="1:18" ht="15" x14ac:dyDescent="0.25">
      <c r="A63" s="1" t="s">
        <v>176</v>
      </c>
      <c r="B63">
        <v>2234</v>
      </c>
      <c r="D63" s="151">
        <v>1475</v>
      </c>
      <c r="E63" s="151">
        <v>0</v>
      </c>
      <c r="F63" s="153">
        <v>0</v>
      </c>
      <c r="G63">
        <v>0</v>
      </c>
      <c r="I63" s="94"/>
      <c r="K63" s="109">
        <v>44743</v>
      </c>
      <c r="Q63" s="98"/>
      <c r="R63" s="17"/>
    </row>
    <row r="64" spans="1:18" ht="18" x14ac:dyDescent="0.25">
      <c r="A64" s="1" t="s">
        <v>177</v>
      </c>
      <c r="B64">
        <v>2373</v>
      </c>
      <c r="D64" s="151">
        <v>1475</v>
      </c>
      <c r="E64" s="151">
        <v>0</v>
      </c>
      <c r="F64" s="153">
        <v>0</v>
      </c>
      <c r="G64">
        <v>0</v>
      </c>
      <c r="I64" s="94"/>
      <c r="K64" s="19"/>
      <c r="L64" s="20" t="s">
        <v>34</v>
      </c>
      <c r="M64" s="21">
        <v>32874</v>
      </c>
      <c r="Q64" s="98"/>
      <c r="R64" s="17"/>
    </row>
    <row r="65" spans="1:18" ht="18" x14ac:dyDescent="0.25">
      <c r="A65" s="1" t="s">
        <v>178</v>
      </c>
      <c r="B65">
        <v>2630</v>
      </c>
      <c r="D65" s="151">
        <v>1475</v>
      </c>
      <c r="E65" s="151">
        <v>0</v>
      </c>
      <c r="F65" s="153">
        <v>0</v>
      </c>
      <c r="G65">
        <v>0</v>
      </c>
      <c r="I65" s="94"/>
      <c r="K65" s="22"/>
      <c r="L65" s="23" t="s">
        <v>31</v>
      </c>
      <c r="M65" s="24">
        <f>DATE(YEAR(M64)+VLOOKUP(M64,K71:M86,2,1),MONTH(M64)+VLOOKUP(M64,K71:M86,3,1),DAY(M64))</f>
        <v>57346</v>
      </c>
      <c r="Q65" s="98"/>
      <c r="R65" s="17"/>
    </row>
    <row r="66" spans="1:18" ht="18" x14ac:dyDescent="0.25">
      <c r="A66" s="1" t="s">
        <v>179</v>
      </c>
      <c r="B66">
        <v>2755</v>
      </c>
      <c r="D66" s="151">
        <v>1475</v>
      </c>
      <c r="E66" s="151">
        <v>0</v>
      </c>
      <c r="F66" s="153">
        <v>0</v>
      </c>
      <c r="G66">
        <v>0</v>
      </c>
      <c r="I66" s="94"/>
      <c r="K66" s="25"/>
      <c r="L66" s="51" t="s">
        <v>27</v>
      </c>
      <c r="M66" s="26">
        <f>DATEDIF(M64,M65,"M")/12</f>
        <v>67</v>
      </c>
      <c r="Q66" s="98"/>
      <c r="R66" s="17"/>
    </row>
    <row r="67" spans="1:18" x14ac:dyDescent="0.2">
      <c r="A67" s="1" t="s">
        <v>180</v>
      </c>
      <c r="B67">
        <v>2827</v>
      </c>
      <c r="D67" s="151">
        <v>1475</v>
      </c>
      <c r="E67" s="151">
        <v>0</v>
      </c>
      <c r="F67" s="153">
        <v>0</v>
      </c>
      <c r="G67">
        <v>0</v>
      </c>
      <c r="I67" s="94"/>
      <c r="K67" s="27"/>
      <c r="L67" s="27"/>
      <c r="M67" s="27"/>
      <c r="Q67" s="98"/>
      <c r="R67" s="17"/>
    </row>
    <row r="68" spans="1:18" x14ac:dyDescent="0.2">
      <c r="A68" s="1" t="s">
        <v>181</v>
      </c>
      <c r="B68">
        <v>2896</v>
      </c>
      <c r="D68" s="151">
        <v>1475</v>
      </c>
      <c r="E68" s="151">
        <v>0</v>
      </c>
      <c r="F68" s="153">
        <v>0</v>
      </c>
      <c r="G68">
        <v>0</v>
      </c>
      <c r="I68" s="94"/>
      <c r="K68" s="27"/>
      <c r="L68" s="27"/>
      <c r="M68" s="27"/>
      <c r="Q68" s="98"/>
      <c r="R68" s="17"/>
    </row>
    <row r="69" spans="1:18" x14ac:dyDescent="0.2">
      <c r="A69" s="1" t="s">
        <v>182</v>
      </c>
      <c r="B69">
        <v>2961</v>
      </c>
      <c r="D69" s="151">
        <v>1475</v>
      </c>
      <c r="E69" s="151">
        <v>0</v>
      </c>
      <c r="F69" s="153">
        <v>0</v>
      </c>
      <c r="G69">
        <v>0</v>
      </c>
      <c r="I69" s="94"/>
      <c r="K69" s="41" t="s">
        <v>33</v>
      </c>
      <c r="L69" s="44" t="s">
        <v>32</v>
      </c>
      <c r="M69" s="45"/>
      <c r="N69" s="17"/>
      <c r="O69" s="145"/>
      <c r="P69" s="17"/>
      <c r="Q69" s="98"/>
      <c r="R69" s="17"/>
    </row>
    <row r="70" spans="1:18" x14ac:dyDescent="0.2">
      <c r="A70" s="1" t="s">
        <v>183</v>
      </c>
      <c r="B70">
        <v>3031</v>
      </c>
      <c r="D70" s="151">
        <v>1475</v>
      </c>
      <c r="E70" s="151">
        <v>0</v>
      </c>
      <c r="F70" s="153">
        <v>0</v>
      </c>
      <c r="G70">
        <v>0</v>
      </c>
      <c r="I70" s="94"/>
      <c r="K70" s="50" t="s">
        <v>30</v>
      </c>
      <c r="L70" s="48" t="s">
        <v>29</v>
      </c>
      <c r="M70" s="49" t="s">
        <v>28</v>
      </c>
      <c r="N70" s="17"/>
      <c r="O70" s="145" t="s">
        <v>341</v>
      </c>
      <c r="P70" s="17"/>
      <c r="Q70" s="98"/>
      <c r="R70" s="17"/>
    </row>
    <row r="71" spans="1:18" x14ac:dyDescent="0.2">
      <c r="A71" s="1" t="s">
        <v>118</v>
      </c>
      <c r="B71">
        <v>3104</v>
      </c>
      <c r="D71" s="151">
        <v>1475</v>
      </c>
      <c r="E71" s="151">
        <v>0</v>
      </c>
      <c r="F71" s="153">
        <v>0</v>
      </c>
      <c r="G71">
        <v>0</v>
      </c>
      <c r="I71" s="94"/>
      <c r="K71" s="41">
        <v>0</v>
      </c>
      <c r="L71" s="44">
        <v>65</v>
      </c>
      <c r="M71" s="45"/>
      <c r="N71" s="17"/>
      <c r="O71" s="17"/>
      <c r="P71" s="17"/>
      <c r="Q71" s="98"/>
      <c r="R71" s="17"/>
    </row>
    <row r="72" spans="1:18" x14ac:dyDescent="0.2">
      <c r="A72" s="1" t="s">
        <v>119</v>
      </c>
      <c r="B72">
        <v>3177</v>
      </c>
      <c r="D72" s="151">
        <v>1475</v>
      </c>
      <c r="E72" s="151">
        <v>0</v>
      </c>
      <c r="F72" s="153">
        <v>0</v>
      </c>
      <c r="G72">
        <v>0</v>
      </c>
      <c r="I72" s="94"/>
      <c r="K72" s="42">
        <v>17533</v>
      </c>
      <c r="L72" s="46">
        <v>65</v>
      </c>
      <c r="M72" s="47">
        <v>1</v>
      </c>
      <c r="N72" s="17"/>
      <c r="O72" s="17"/>
      <c r="P72" s="17"/>
      <c r="Q72" s="98"/>
      <c r="R72" s="17"/>
    </row>
    <row r="73" spans="1:18" x14ac:dyDescent="0.2">
      <c r="A73" s="1" t="s">
        <v>120</v>
      </c>
      <c r="B73">
        <v>3262</v>
      </c>
      <c r="D73" s="151">
        <v>1475</v>
      </c>
      <c r="E73" s="151">
        <v>0</v>
      </c>
      <c r="F73" s="153">
        <v>0</v>
      </c>
      <c r="G73">
        <v>0</v>
      </c>
      <c r="I73" s="94"/>
      <c r="K73" s="42">
        <v>17868</v>
      </c>
      <c r="L73" s="46">
        <v>65</v>
      </c>
      <c r="M73" s="47">
        <v>2</v>
      </c>
      <c r="N73" s="17"/>
      <c r="O73" s="17"/>
      <c r="P73" s="17"/>
      <c r="Q73" s="98"/>
      <c r="R73" s="17"/>
    </row>
    <row r="74" spans="1:18" x14ac:dyDescent="0.2">
      <c r="A74" s="1" t="s">
        <v>184</v>
      </c>
      <c r="B74">
        <v>2439</v>
      </c>
      <c r="D74" s="151">
        <v>1475</v>
      </c>
      <c r="E74" s="151">
        <v>0</v>
      </c>
      <c r="F74" s="153">
        <v>0</v>
      </c>
      <c r="G74">
        <v>0</v>
      </c>
      <c r="I74" s="94"/>
      <c r="K74" s="42">
        <v>18203</v>
      </c>
      <c r="L74" s="46">
        <v>65</v>
      </c>
      <c r="M74" s="47">
        <v>3</v>
      </c>
      <c r="N74" s="17"/>
      <c r="O74" s="17"/>
      <c r="P74" s="17"/>
      <c r="Q74" s="98"/>
      <c r="R74" s="17"/>
    </row>
    <row r="75" spans="1:18" x14ac:dyDescent="0.2">
      <c r="A75" s="1" t="s">
        <v>185</v>
      </c>
      <c r="B75">
        <v>2504</v>
      </c>
      <c r="D75" s="151">
        <v>1475</v>
      </c>
      <c r="E75" s="151">
        <v>0</v>
      </c>
      <c r="F75" s="153">
        <v>0</v>
      </c>
      <c r="G75">
        <v>0</v>
      </c>
      <c r="I75" s="94"/>
      <c r="K75" s="42">
        <v>18537</v>
      </c>
      <c r="L75" s="46">
        <v>65</v>
      </c>
      <c r="M75" s="47">
        <v>6</v>
      </c>
      <c r="N75" s="17"/>
      <c r="O75" s="17"/>
      <c r="P75" s="17"/>
      <c r="Q75" s="98"/>
      <c r="R75" s="17"/>
    </row>
    <row r="76" spans="1:18" x14ac:dyDescent="0.2">
      <c r="A76" s="1" t="s">
        <v>186</v>
      </c>
      <c r="B76">
        <v>2630</v>
      </c>
      <c r="D76" s="151">
        <v>1475</v>
      </c>
      <c r="E76" s="151">
        <v>0</v>
      </c>
      <c r="F76" s="153">
        <v>0</v>
      </c>
      <c r="G76">
        <v>0</v>
      </c>
      <c r="I76" s="94"/>
      <c r="K76" s="42">
        <v>18810</v>
      </c>
      <c r="L76" s="46">
        <v>65</v>
      </c>
      <c r="M76" s="47">
        <v>9</v>
      </c>
      <c r="N76" s="17"/>
      <c r="O76" s="17"/>
      <c r="P76" s="17"/>
      <c r="Q76" s="98"/>
      <c r="R76" s="17"/>
    </row>
    <row r="77" spans="1:18" x14ac:dyDescent="0.2">
      <c r="A77" s="1" t="s">
        <v>187</v>
      </c>
      <c r="B77">
        <v>2896</v>
      </c>
      <c r="D77" s="151">
        <v>1475</v>
      </c>
      <c r="E77" s="151">
        <v>0</v>
      </c>
      <c r="F77" s="153">
        <v>0</v>
      </c>
      <c r="G77">
        <v>0</v>
      </c>
      <c r="I77" s="94"/>
      <c r="K77" s="42">
        <v>19085</v>
      </c>
      <c r="L77" s="46">
        <v>66</v>
      </c>
      <c r="M77" s="47"/>
      <c r="N77" s="17"/>
      <c r="O77" s="17"/>
      <c r="P77" s="17"/>
      <c r="Q77" s="98"/>
      <c r="R77" s="17"/>
    </row>
    <row r="78" spans="1:18" x14ac:dyDescent="0.2">
      <c r="A78" s="1" t="s">
        <v>188</v>
      </c>
      <c r="B78">
        <v>3031</v>
      </c>
      <c r="D78" s="151">
        <v>1475</v>
      </c>
      <c r="E78" s="151">
        <v>0</v>
      </c>
      <c r="F78" s="153">
        <v>0</v>
      </c>
      <c r="G78">
        <v>0</v>
      </c>
      <c r="I78" s="94"/>
      <c r="K78" s="42">
        <v>19360</v>
      </c>
      <c r="L78" s="46">
        <v>66</v>
      </c>
      <c r="M78" s="47">
        <v>4</v>
      </c>
      <c r="N78" s="17"/>
      <c r="O78" s="17"/>
      <c r="P78" s="17"/>
      <c r="Q78" s="98"/>
      <c r="R78" s="17"/>
    </row>
    <row r="79" spans="1:18" x14ac:dyDescent="0.2">
      <c r="A79" s="1" t="s">
        <v>189</v>
      </c>
      <c r="B79">
        <v>3177</v>
      </c>
      <c r="D79" s="151">
        <v>1475</v>
      </c>
      <c r="E79" s="151">
        <v>0</v>
      </c>
      <c r="F79" s="153">
        <v>0</v>
      </c>
      <c r="G79">
        <v>0</v>
      </c>
      <c r="I79" s="94"/>
      <c r="K79" s="42">
        <v>19603</v>
      </c>
      <c r="L79" s="46">
        <v>66</v>
      </c>
      <c r="M79" s="47">
        <v>4</v>
      </c>
      <c r="N79" s="17"/>
      <c r="O79" s="17"/>
      <c r="P79" s="17"/>
      <c r="Q79" s="98"/>
      <c r="R79" s="17"/>
    </row>
    <row r="80" spans="1:18" x14ac:dyDescent="0.2">
      <c r="A80" s="1" t="s">
        <v>190</v>
      </c>
      <c r="B80">
        <v>3262</v>
      </c>
      <c r="D80" s="151">
        <v>1475</v>
      </c>
      <c r="E80" s="151">
        <v>0</v>
      </c>
      <c r="F80" s="153">
        <v>0</v>
      </c>
      <c r="G80">
        <v>0</v>
      </c>
      <c r="I80" s="94"/>
      <c r="K80" s="42">
        <v>19968</v>
      </c>
      <c r="L80" s="46">
        <v>66</v>
      </c>
      <c r="M80" s="47">
        <v>4</v>
      </c>
      <c r="N80" s="17"/>
      <c r="O80" s="17"/>
      <c r="P80" s="17"/>
      <c r="Q80" s="98"/>
    </row>
    <row r="81" spans="1:21" x14ac:dyDescent="0.2">
      <c r="A81" s="1" t="s">
        <v>191</v>
      </c>
      <c r="B81">
        <v>3339</v>
      </c>
      <c r="D81" s="151">
        <v>1475</v>
      </c>
      <c r="E81" s="151">
        <v>0</v>
      </c>
      <c r="F81" s="153">
        <v>0</v>
      </c>
      <c r="G81">
        <v>0</v>
      </c>
      <c r="I81" s="94"/>
      <c r="K81" s="42">
        <v>20090</v>
      </c>
      <c r="L81" s="46">
        <v>66</v>
      </c>
      <c r="M81" s="47">
        <v>4</v>
      </c>
      <c r="N81" s="17"/>
      <c r="O81" s="17"/>
      <c r="P81" s="17"/>
      <c r="Q81" s="98"/>
    </row>
    <row r="82" spans="1:21" x14ac:dyDescent="0.2">
      <c r="A82" s="1" t="s">
        <v>192</v>
      </c>
      <c r="B82">
        <v>3407</v>
      </c>
      <c r="D82" s="151">
        <v>1475</v>
      </c>
      <c r="E82" s="151">
        <v>0</v>
      </c>
      <c r="F82" s="153">
        <v>0</v>
      </c>
      <c r="G82">
        <v>0</v>
      </c>
      <c r="I82" s="94"/>
      <c r="K82" s="42">
        <v>20333</v>
      </c>
      <c r="L82" s="46">
        <v>66</v>
      </c>
      <c r="M82" s="47">
        <v>7</v>
      </c>
      <c r="N82" s="18"/>
      <c r="P82" s="17"/>
      <c r="Q82" s="98"/>
    </row>
    <row r="83" spans="1:21" x14ac:dyDescent="0.2">
      <c r="A83" s="1" t="s">
        <v>121</v>
      </c>
      <c r="B83">
        <v>3481</v>
      </c>
      <c r="D83" s="151">
        <v>1475</v>
      </c>
      <c r="E83" s="151">
        <v>0</v>
      </c>
      <c r="F83" s="153">
        <v>0</v>
      </c>
      <c r="G83">
        <v>0</v>
      </c>
      <c r="I83" s="94"/>
      <c r="K83" s="42">
        <v>20607</v>
      </c>
      <c r="L83" s="46">
        <v>66</v>
      </c>
      <c r="M83" s="47">
        <v>10</v>
      </c>
      <c r="N83" s="18"/>
      <c r="P83" s="17"/>
      <c r="Q83" s="98"/>
    </row>
    <row r="84" spans="1:21" x14ac:dyDescent="0.2">
      <c r="A84" s="1" t="s">
        <v>122</v>
      </c>
      <c r="B84">
        <v>3554</v>
      </c>
      <c r="D84" s="151">
        <v>1475</v>
      </c>
      <c r="E84" s="151">
        <v>0</v>
      </c>
      <c r="F84" s="153">
        <v>0</v>
      </c>
      <c r="G84">
        <v>0</v>
      </c>
      <c r="I84" s="94"/>
      <c r="K84" s="42">
        <v>20880</v>
      </c>
      <c r="L84" s="46">
        <v>67</v>
      </c>
      <c r="M84" s="47">
        <v>0</v>
      </c>
      <c r="N84" s="18"/>
      <c r="P84" s="17"/>
      <c r="Q84" s="98"/>
    </row>
    <row r="85" spans="1:21" x14ac:dyDescent="0.2">
      <c r="A85" s="1" t="s">
        <v>123</v>
      </c>
      <c r="B85">
        <v>3622</v>
      </c>
      <c r="D85" s="151">
        <v>1475</v>
      </c>
      <c r="E85" s="151">
        <v>0</v>
      </c>
      <c r="F85" s="153">
        <v>0</v>
      </c>
      <c r="G85">
        <v>0</v>
      </c>
      <c r="I85" s="94"/>
      <c r="K85" s="42">
        <v>21551</v>
      </c>
      <c r="L85" s="46">
        <v>67</v>
      </c>
      <c r="M85" s="47">
        <v>0</v>
      </c>
      <c r="N85" s="18"/>
      <c r="P85" s="17"/>
      <c r="Q85" s="98"/>
    </row>
    <row r="86" spans="1:21" x14ac:dyDescent="0.2">
      <c r="A86" s="1" t="s">
        <v>124</v>
      </c>
      <c r="B86">
        <v>3686</v>
      </c>
      <c r="D86" s="151">
        <v>1475</v>
      </c>
      <c r="E86" s="151">
        <v>0</v>
      </c>
      <c r="F86" s="153">
        <v>0</v>
      </c>
      <c r="G86">
        <v>0</v>
      </c>
      <c r="I86" s="94"/>
      <c r="K86" s="43">
        <v>401768</v>
      </c>
      <c r="L86" s="48">
        <v>0</v>
      </c>
      <c r="M86" s="49">
        <v>0</v>
      </c>
      <c r="N86" s="17"/>
      <c r="O86" s="17"/>
      <c r="P86" s="17"/>
      <c r="Q86" s="98"/>
    </row>
    <row r="87" spans="1:21" x14ac:dyDescent="0.2">
      <c r="A87" s="1" t="s">
        <v>193</v>
      </c>
      <c r="B87">
        <v>2755</v>
      </c>
      <c r="D87">
        <v>275</v>
      </c>
      <c r="E87" s="151">
        <v>0</v>
      </c>
      <c r="F87" s="153">
        <v>0</v>
      </c>
      <c r="G87">
        <v>0</v>
      </c>
      <c r="I87" s="94"/>
      <c r="Q87" s="98"/>
    </row>
    <row r="88" spans="1:21" x14ac:dyDescent="0.2">
      <c r="A88" s="1" t="s">
        <v>194</v>
      </c>
      <c r="B88">
        <v>2896</v>
      </c>
      <c r="D88" s="151">
        <v>275</v>
      </c>
      <c r="E88" s="151">
        <v>0</v>
      </c>
      <c r="F88" s="153">
        <v>0</v>
      </c>
      <c r="G88">
        <v>0</v>
      </c>
      <c r="I88" s="94"/>
      <c r="Q88" s="98"/>
    </row>
    <row r="89" spans="1:21" x14ac:dyDescent="0.2">
      <c r="A89" s="1" t="s">
        <v>195</v>
      </c>
      <c r="B89">
        <v>3177</v>
      </c>
      <c r="D89" s="151">
        <v>275</v>
      </c>
      <c r="E89" s="151">
        <v>0</v>
      </c>
      <c r="F89" s="153">
        <v>0</v>
      </c>
      <c r="G89">
        <v>0</v>
      </c>
      <c r="I89" s="94"/>
      <c r="Q89" s="98"/>
    </row>
    <row r="90" spans="1:21" ht="15" x14ac:dyDescent="0.25">
      <c r="A90" s="1" t="s">
        <v>196</v>
      </c>
      <c r="B90">
        <v>3339</v>
      </c>
      <c r="D90" s="151">
        <v>275</v>
      </c>
      <c r="E90" s="151">
        <v>0</v>
      </c>
      <c r="F90" s="153">
        <v>0</v>
      </c>
      <c r="G90">
        <v>0</v>
      </c>
      <c r="I90" s="94"/>
      <c r="K90" s="109">
        <v>44743</v>
      </c>
      <c r="Q90" s="98"/>
    </row>
    <row r="91" spans="1:21" ht="15" x14ac:dyDescent="0.25">
      <c r="A91" s="1" t="s">
        <v>197</v>
      </c>
      <c r="B91">
        <v>3481</v>
      </c>
      <c r="D91" s="151">
        <v>275</v>
      </c>
      <c r="E91" s="151">
        <v>0</v>
      </c>
      <c r="F91" s="153">
        <v>0</v>
      </c>
      <c r="G91">
        <v>0</v>
      </c>
      <c r="I91" s="94"/>
      <c r="K91" t="s">
        <v>65</v>
      </c>
      <c r="L91" s="3" t="s">
        <v>59</v>
      </c>
      <c r="M91" s="3" t="s">
        <v>60</v>
      </c>
      <c r="N91" s="3" t="s">
        <v>61</v>
      </c>
      <c r="Q91" s="98"/>
      <c r="S91" s="123"/>
      <c r="T91" s="123"/>
      <c r="U91" s="123"/>
    </row>
    <row r="92" spans="1:21" x14ac:dyDescent="0.2">
      <c r="A92" s="1" t="s">
        <v>198</v>
      </c>
      <c r="B92">
        <v>3622</v>
      </c>
      <c r="D92" s="151">
        <v>275</v>
      </c>
      <c r="E92" s="151">
        <v>0</v>
      </c>
      <c r="F92" s="153">
        <v>0</v>
      </c>
      <c r="G92">
        <v>0</v>
      </c>
      <c r="I92" s="94"/>
      <c r="K92" t="s">
        <v>63</v>
      </c>
      <c r="L92" s="52">
        <v>14850</v>
      </c>
      <c r="M92" s="53">
        <v>0.1797</v>
      </c>
      <c r="N92" s="53">
        <v>7.9299999999999995E-2</v>
      </c>
      <c r="Q92" s="98"/>
      <c r="S92" s="122"/>
      <c r="T92" s="125"/>
      <c r="U92" s="125"/>
    </row>
    <row r="93" spans="1:21" x14ac:dyDescent="0.2">
      <c r="A93" s="1" t="s">
        <v>199</v>
      </c>
      <c r="B93">
        <v>3757</v>
      </c>
      <c r="D93" s="151">
        <v>275</v>
      </c>
      <c r="E93" s="151">
        <v>0</v>
      </c>
      <c r="F93" s="153">
        <v>0</v>
      </c>
      <c r="G93">
        <v>0</v>
      </c>
      <c r="I93" s="94"/>
      <c r="K93" t="s">
        <v>62</v>
      </c>
      <c r="L93" s="52">
        <v>0</v>
      </c>
      <c r="M93" s="53">
        <v>0.03</v>
      </c>
      <c r="N93" s="3">
        <v>0</v>
      </c>
      <c r="Q93" s="98"/>
      <c r="S93" s="122"/>
      <c r="T93" s="125"/>
      <c r="U93" s="122"/>
    </row>
    <row r="94" spans="1:21" x14ac:dyDescent="0.2">
      <c r="A94" s="1" t="s">
        <v>200</v>
      </c>
      <c r="B94">
        <v>3890</v>
      </c>
      <c r="D94" s="151">
        <v>275</v>
      </c>
      <c r="E94" s="151">
        <v>0</v>
      </c>
      <c r="F94" s="153">
        <v>0</v>
      </c>
      <c r="G94">
        <v>0</v>
      </c>
      <c r="I94" s="94"/>
      <c r="K94" t="s">
        <v>64</v>
      </c>
      <c r="L94" s="52">
        <v>22350</v>
      </c>
      <c r="M94" s="53">
        <v>5.5999999999999999E-3</v>
      </c>
      <c r="N94" s="53">
        <v>2.3999999999999998E-3</v>
      </c>
      <c r="Q94" s="98"/>
      <c r="S94" s="122"/>
      <c r="T94" s="122"/>
      <c r="U94" s="122"/>
    </row>
    <row r="95" spans="1:21" x14ac:dyDescent="0.2">
      <c r="A95" s="1" t="s">
        <v>201</v>
      </c>
      <c r="B95">
        <v>4035</v>
      </c>
      <c r="D95" s="151">
        <v>275</v>
      </c>
      <c r="E95" s="151">
        <v>0</v>
      </c>
      <c r="F95" s="153">
        <v>0</v>
      </c>
      <c r="G95">
        <v>0</v>
      </c>
      <c r="I95" s="94"/>
      <c r="Q95" s="98"/>
    </row>
    <row r="96" spans="1:21" x14ac:dyDescent="0.2">
      <c r="A96" s="1" t="s">
        <v>125</v>
      </c>
      <c r="B96">
        <v>4164</v>
      </c>
      <c r="D96" s="151">
        <v>275</v>
      </c>
      <c r="E96" s="151">
        <v>0</v>
      </c>
      <c r="F96" s="153">
        <v>0</v>
      </c>
      <c r="G96">
        <v>0</v>
      </c>
      <c r="I96" s="94"/>
      <c r="Q96" s="98"/>
    </row>
    <row r="97" spans="1:20" ht="15" x14ac:dyDescent="0.25">
      <c r="A97" s="1" t="s">
        <v>202</v>
      </c>
      <c r="B97">
        <v>2755</v>
      </c>
      <c r="D97" s="151">
        <v>275</v>
      </c>
      <c r="E97" s="151">
        <v>0</v>
      </c>
      <c r="F97" s="153">
        <v>0</v>
      </c>
      <c r="G97">
        <v>0</v>
      </c>
      <c r="I97" s="94"/>
      <c r="K97" s="109">
        <v>44743</v>
      </c>
      <c r="Q97" s="98"/>
    </row>
    <row r="98" spans="1:20" ht="15" x14ac:dyDescent="0.25">
      <c r="A98" s="1" t="s">
        <v>203</v>
      </c>
      <c r="B98">
        <v>3031</v>
      </c>
      <c r="D98" s="151">
        <v>275</v>
      </c>
      <c r="E98" s="151">
        <v>0</v>
      </c>
      <c r="F98" s="153">
        <v>0</v>
      </c>
      <c r="G98">
        <v>0</v>
      </c>
      <c r="I98" s="94"/>
      <c r="K98" t="s">
        <v>65</v>
      </c>
      <c r="L98" s="3" t="s">
        <v>269</v>
      </c>
      <c r="M98" s="3" t="s">
        <v>271</v>
      </c>
      <c r="Q98" s="98"/>
      <c r="S98" s="123"/>
      <c r="T98" s="123"/>
    </row>
    <row r="99" spans="1:20" x14ac:dyDescent="0.2">
      <c r="A99" s="1" t="s">
        <v>204</v>
      </c>
      <c r="B99">
        <v>3177</v>
      </c>
      <c r="D99" s="151">
        <v>275</v>
      </c>
      <c r="E99" s="151">
        <v>0</v>
      </c>
      <c r="F99" s="153">
        <v>0</v>
      </c>
      <c r="G99">
        <v>0</v>
      </c>
      <c r="I99" s="94"/>
      <c r="K99" t="s">
        <v>270</v>
      </c>
      <c r="L99" s="3">
        <v>5065.58</v>
      </c>
      <c r="M99" s="53">
        <v>6.7999999999999996E-3</v>
      </c>
      <c r="Q99" s="98"/>
      <c r="S99" s="122"/>
      <c r="T99" s="122"/>
    </row>
    <row r="100" spans="1:20" ht="28.5" x14ac:dyDescent="0.2">
      <c r="A100" s="1" t="s">
        <v>205</v>
      </c>
      <c r="B100">
        <v>3339</v>
      </c>
      <c r="D100" s="151">
        <v>275</v>
      </c>
      <c r="E100" s="151">
        <v>0</v>
      </c>
      <c r="F100" s="153">
        <v>0</v>
      </c>
      <c r="G100">
        <v>0</v>
      </c>
      <c r="I100" s="94"/>
      <c r="K100" s="152" t="s">
        <v>349</v>
      </c>
      <c r="L100" s="3">
        <v>5065.58</v>
      </c>
      <c r="M100" s="53">
        <v>7.5499999999999998E-2</v>
      </c>
      <c r="O100" t="s">
        <v>332</v>
      </c>
      <c r="Q100" s="98"/>
      <c r="S100" s="122"/>
      <c r="T100" s="122"/>
    </row>
    <row r="101" spans="1:20" x14ac:dyDescent="0.2">
      <c r="A101" s="1" t="s">
        <v>206</v>
      </c>
      <c r="B101">
        <v>3481</v>
      </c>
      <c r="D101" s="151">
        <v>275</v>
      </c>
      <c r="E101" s="151">
        <v>0</v>
      </c>
      <c r="F101" s="153">
        <v>0</v>
      </c>
      <c r="G101">
        <v>0</v>
      </c>
      <c r="I101" s="94"/>
      <c r="K101" t="s">
        <v>266</v>
      </c>
      <c r="L101" s="3">
        <v>5065.58</v>
      </c>
      <c r="M101" s="53">
        <v>6.7500000000000004E-2</v>
      </c>
      <c r="Q101" s="98"/>
      <c r="S101" s="122"/>
      <c r="T101" s="124"/>
    </row>
    <row r="102" spans="1:20" x14ac:dyDescent="0.2">
      <c r="A102" s="1" t="s">
        <v>207</v>
      </c>
      <c r="B102">
        <v>3622</v>
      </c>
      <c r="D102" s="151">
        <v>275</v>
      </c>
      <c r="E102" s="151">
        <v>0</v>
      </c>
      <c r="F102" s="153">
        <v>0</v>
      </c>
      <c r="G102">
        <v>0</v>
      </c>
      <c r="I102" s="94"/>
      <c r="K102" t="s">
        <v>308</v>
      </c>
      <c r="L102" s="3"/>
      <c r="M102" s="53">
        <v>1.2E-2</v>
      </c>
      <c r="Q102" s="98"/>
    </row>
    <row r="103" spans="1:20" x14ac:dyDescent="0.2">
      <c r="A103" s="1" t="s">
        <v>208</v>
      </c>
      <c r="B103">
        <v>3757</v>
      </c>
      <c r="D103" s="151">
        <v>275</v>
      </c>
      <c r="E103" s="151">
        <v>0</v>
      </c>
      <c r="F103" s="153">
        <v>0</v>
      </c>
      <c r="G103">
        <v>0</v>
      </c>
      <c r="I103" s="94"/>
      <c r="K103" s="1"/>
      <c r="Q103" s="98"/>
    </row>
    <row r="104" spans="1:20" ht="15" x14ac:dyDescent="0.25">
      <c r="A104" s="1" t="s">
        <v>209</v>
      </c>
      <c r="B104">
        <v>3890</v>
      </c>
      <c r="D104" s="151">
        <v>275</v>
      </c>
      <c r="E104" s="151">
        <v>0</v>
      </c>
      <c r="F104" s="153">
        <v>0</v>
      </c>
      <c r="G104">
        <v>0</v>
      </c>
      <c r="I104" s="94"/>
      <c r="K104" s="109">
        <v>44743</v>
      </c>
      <c r="Q104" s="98"/>
    </row>
    <row r="105" spans="1:20" x14ac:dyDescent="0.2">
      <c r="A105" s="1" t="s">
        <v>210</v>
      </c>
      <c r="B105">
        <v>4035</v>
      </c>
      <c r="D105" s="151">
        <v>275</v>
      </c>
      <c r="E105" s="151">
        <v>0</v>
      </c>
      <c r="F105" s="153">
        <v>0</v>
      </c>
      <c r="G105">
        <v>0</v>
      </c>
      <c r="I105" s="94"/>
      <c r="K105" s="1" t="s">
        <v>65</v>
      </c>
      <c r="L105" s="3" t="s">
        <v>274</v>
      </c>
      <c r="M105" s="3" t="s">
        <v>273</v>
      </c>
      <c r="Q105" s="98"/>
    </row>
    <row r="106" spans="1:20" x14ac:dyDescent="0.2">
      <c r="A106" s="1" t="s">
        <v>91</v>
      </c>
      <c r="B106">
        <v>4164</v>
      </c>
      <c r="D106" s="151">
        <v>275</v>
      </c>
      <c r="E106" s="151">
        <v>0</v>
      </c>
      <c r="F106" s="153">
        <v>0</v>
      </c>
      <c r="G106">
        <v>0</v>
      </c>
      <c r="I106" s="94"/>
      <c r="K106" s="1" t="s">
        <v>260</v>
      </c>
      <c r="L106" s="119">
        <v>0.06</v>
      </c>
      <c r="M106" s="119">
        <v>5.0000000000000001E-4</v>
      </c>
      <c r="Q106" s="98"/>
    </row>
    <row r="107" spans="1:20" x14ac:dyDescent="0.2">
      <c r="A107" s="1" t="s">
        <v>92</v>
      </c>
      <c r="B107">
        <v>4296</v>
      </c>
      <c r="D107" s="151">
        <v>275</v>
      </c>
      <c r="E107" s="151">
        <v>0</v>
      </c>
      <c r="F107" s="153">
        <v>0</v>
      </c>
      <c r="G107">
        <v>0</v>
      </c>
      <c r="I107" s="94"/>
      <c r="K107" s="1" t="s">
        <v>259</v>
      </c>
      <c r="L107" s="119">
        <v>2.5999999999999999E-2</v>
      </c>
      <c r="M107" s="119" t="s">
        <v>277</v>
      </c>
      <c r="Q107" s="98"/>
    </row>
    <row r="108" spans="1:20" x14ac:dyDescent="0.2">
      <c r="A108" s="1" t="s">
        <v>93</v>
      </c>
      <c r="B108">
        <v>4425</v>
      </c>
      <c r="D108" s="151">
        <v>275</v>
      </c>
      <c r="E108" s="151">
        <v>0</v>
      </c>
      <c r="F108" s="153">
        <v>0</v>
      </c>
      <c r="G108">
        <v>0</v>
      </c>
      <c r="I108" s="94"/>
      <c r="K108" s="1"/>
      <c r="Q108" s="98"/>
    </row>
    <row r="109" spans="1:20" x14ac:dyDescent="0.2">
      <c r="A109" s="1" t="s">
        <v>94</v>
      </c>
      <c r="B109">
        <v>4573</v>
      </c>
      <c r="D109" s="151">
        <v>275</v>
      </c>
      <c r="E109" s="151">
        <v>0</v>
      </c>
      <c r="F109" s="153">
        <v>0</v>
      </c>
      <c r="G109">
        <v>0</v>
      </c>
      <c r="I109" s="94"/>
      <c r="K109" s="1"/>
      <c r="Q109" s="98"/>
    </row>
    <row r="110" spans="1:20" ht="15" x14ac:dyDescent="0.25">
      <c r="A110" s="1" t="s">
        <v>211</v>
      </c>
      <c r="B110">
        <v>2896</v>
      </c>
      <c r="D110" s="151">
        <v>275</v>
      </c>
      <c r="E110" s="151">
        <v>0</v>
      </c>
      <c r="F110" s="153">
        <v>0</v>
      </c>
      <c r="G110">
        <v>0</v>
      </c>
      <c r="I110" s="94"/>
      <c r="K110" s="109">
        <v>44743</v>
      </c>
      <c r="Q110" s="98"/>
    </row>
    <row r="111" spans="1:20" x14ac:dyDescent="0.2">
      <c r="A111" s="1" t="s">
        <v>212</v>
      </c>
      <c r="B111">
        <v>3031</v>
      </c>
      <c r="D111" s="151">
        <v>275</v>
      </c>
      <c r="E111" s="151">
        <v>0</v>
      </c>
      <c r="F111" s="153">
        <v>0</v>
      </c>
      <c r="G111">
        <v>0</v>
      </c>
      <c r="I111" s="94"/>
      <c r="K111" t="s">
        <v>235</v>
      </c>
      <c r="L111" s="3" t="s">
        <v>238</v>
      </c>
      <c r="N111" t="s">
        <v>345</v>
      </c>
      <c r="Q111" s="98"/>
    </row>
    <row r="112" spans="1:20" x14ac:dyDescent="0.2">
      <c r="A112" s="1" t="s">
        <v>213</v>
      </c>
      <c r="B112">
        <v>3181</v>
      </c>
      <c r="D112" s="151">
        <v>275</v>
      </c>
      <c r="E112" s="151">
        <v>0</v>
      </c>
      <c r="F112" s="153">
        <v>0</v>
      </c>
      <c r="G112">
        <v>0</v>
      </c>
      <c r="I112" s="94"/>
      <c r="K112" t="s">
        <v>236</v>
      </c>
      <c r="L112" s="103">
        <v>3.9199999999999999E-3</v>
      </c>
      <c r="Q112" s="98"/>
    </row>
    <row r="113" spans="1:17" ht="15" x14ac:dyDescent="0.25">
      <c r="A113" s="1" t="s">
        <v>214</v>
      </c>
      <c r="B113">
        <v>3341</v>
      </c>
      <c r="D113" s="151">
        <v>275</v>
      </c>
      <c r="E113" s="151">
        <v>0</v>
      </c>
      <c r="F113" s="153">
        <v>0</v>
      </c>
      <c r="G113">
        <v>0</v>
      </c>
      <c r="I113" s="94"/>
      <c r="K113" t="s">
        <v>240</v>
      </c>
      <c r="L113" s="103">
        <v>3.1199999999999999E-3</v>
      </c>
      <c r="N113" s="104" t="s">
        <v>241</v>
      </c>
      <c r="Q113" s="98"/>
    </row>
    <row r="114" spans="1:17" x14ac:dyDescent="0.2">
      <c r="A114" s="1" t="s">
        <v>215</v>
      </c>
      <c r="B114">
        <v>3491</v>
      </c>
      <c r="D114" s="151">
        <v>275</v>
      </c>
      <c r="E114" s="151">
        <v>0</v>
      </c>
      <c r="F114" s="153">
        <v>0</v>
      </c>
      <c r="G114">
        <v>0</v>
      </c>
      <c r="I114" s="94"/>
      <c r="K114" s="1" t="s">
        <v>237</v>
      </c>
      <c r="L114" s="103">
        <f>L112+L113</f>
        <v>7.0399999999999994E-3</v>
      </c>
      <c r="Q114" s="98"/>
    </row>
    <row r="115" spans="1:17" x14ac:dyDescent="0.2">
      <c r="A115" s="1" t="s">
        <v>216</v>
      </c>
      <c r="B115">
        <v>3641</v>
      </c>
      <c r="D115" s="151">
        <v>275</v>
      </c>
      <c r="E115" s="151">
        <v>0</v>
      </c>
      <c r="F115" s="153">
        <v>0</v>
      </c>
      <c r="G115">
        <v>0</v>
      </c>
      <c r="I115" s="94"/>
      <c r="K115" s="1" t="s">
        <v>242</v>
      </c>
      <c r="L115" s="3">
        <v>0</v>
      </c>
      <c r="Q115" s="98"/>
    </row>
    <row r="116" spans="1:17" x14ac:dyDescent="0.2">
      <c r="A116" s="1" t="s">
        <v>217</v>
      </c>
      <c r="B116">
        <v>3793</v>
      </c>
      <c r="D116" s="151">
        <v>275</v>
      </c>
      <c r="E116" s="151">
        <v>0</v>
      </c>
      <c r="F116" s="153">
        <v>0</v>
      </c>
      <c r="G116">
        <v>0</v>
      </c>
      <c r="I116" s="94"/>
      <c r="K116" s="1"/>
      <c r="Q116" s="98"/>
    </row>
    <row r="117" spans="1:17" x14ac:dyDescent="0.2">
      <c r="A117" s="1" t="s">
        <v>218</v>
      </c>
      <c r="B117">
        <v>4035</v>
      </c>
      <c r="D117" s="151">
        <v>275</v>
      </c>
      <c r="E117" s="151">
        <v>0</v>
      </c>
      <c r="F117" s="153">
        <v>0</v>
      </c>
      <c r="G117">
        <v>0</v>
      </c>
      <c r="I117" s="94"/>
      <c r="K117" s="1"/>
      <c r="Q117" s="98"/>
    </row>
    <row r="118" spans="1:17" x14ac:dyDescent="0.2">
      <c r="A118" s="1" t="s">
        <v>219</v>
      </c>
      <c r="B118">
        <v>4196</v>
      </c>
      <c r="D118" s="151">
        <v>275</v>
      </c>
      <c r="E118" s="151">
        <v>0</v>
      </c>
      <c r="F118" s="153">
        <v>0</v>
      </c>
      <c r="G118">
        <v>0</v>
      </c>
      <c r="I118" s="94"/>
      <c r="K118" s="1"/>
      <c r="Q118" s="98"/>
    </row>
    <row r="119" spans="1:17" x14ac:dyDescent="0.2">
      <c r="A119" s="1" t="s">
        <v>95</v>
      </c>
      <c r="B119">
        <v>4358</v>
      </c>
      <c r="D119" s="151">
        <v>275</v>
      </c>
      <c r="E119" s="151">
        <v>0</v>
      </c>
      <c r="F119" s="153">
        <v>0</v>
      </c>
      <c r="G119">
        <v>0</v>
      </c>
      <c r="I119" s="94"/>
      <c r="K119" s="1"/>
      <c r="Q119" s="98"/>
    </row>
    <row r="120" spans="1:17" x14ac:dyDescent="0.2">
      <c r="A120" s="1" t="s">
        <v>96</v>
      </c>
      <c r="B120">
        <v>4520</v>
      </c>
      <c r="D120" s="151">
        <v>275</v>
      </c>
      <c r="E120" s="151">
        <v>0</v>
      </c>
      <c r="F120" s="153">
        <v>0</v>
      </c>
      <c r="G120">
        <v>0</v>
      </c>
      <c r="I120" s="94"/>
      <c r="K120" s="1"/>
      <c r="Q120" s="98"/>
    </row>
    <row r="121" spans="1:17" x14ac:dyDescent="0.2">
      <c r="A121" s="1" t="s">
        <v>97</v>
      </c>
      <c r="B121">
        <v>4682</v>
      </c>
      <c r="D121" s="151">
        <v>275</v>
      </c>
      <c r="E121" s="151">
        <v>0</v>
      </c>
      <c r="F121" s="153">
        <v>0</v>
      </c>
      <c r="G121">
        <v>0</v>
      </c>
      <c r="I121" s="94"/>
      <c r="K121" s="1"/>
      <c r="Q121" s="98"/>
    </row>
    <row r="122" spans="1:17" x14ac:dyDescent="0.2">
      <c r="A122" s="1" t="s">
        <v>98</v>
      </c>
      <c r="B122">
        <v>4844</v>
      </c>
      <c r="D122" s="151">
        <v>275</v>
      </c>
      <c r="E122" s="151">
        <v>0</v>
      </c>
      <c r="F122" s="153">
        <v>0</v>
      </c>
      <c r="G122">
        <v>0</v>
      </c>
      <c r="I122" s="94"/>
      <c r="K122" s="1"/>
      <c r="Q122" s="98"/>
    </row>
    <row r="123" spans="1:17" x14ac:dyDescent="0.2">
      <c r="A123" s="1" t="s">
        <v>99</v>
      </c>
      <c r="B123">
        <v>5006</v>
      </c>
      <c r="D123" s="151">
        <v>275</v>
      </c>
      <c r="E123" s="151">
        <v>0</v>
      </c>
      <c r="F123" s="153">
        <v>0</v>
      </c>
      <c r="G123">
        <v>0</v>
      </c>
      <c r="I123" s="94"/>
      <c r="K123" s="1"/>
      <c r="Q123" s="98"/>
    </row>
    <row r="124" spans="1:17" x14ac:dyDescent="0.2">
      <c r="A124" s="1" t="s">
        <v>100</v>
      </c>
      <c r="B124">
        <v>5169</v>
      </c>
      <c r="D124" s="151">
        <v>275</v>
      </c>
      <c r="E124" s="151">
        <v>0</v>
      </c>
      <c r="F124" s="153">
        <v>0</v>
      </c>
      <c r="G124">
        <v>0</v>
      </c>
      <c r="I124" s="94"/>
      <c r="K124" s="1"/>
      <c r="Q124" s="98"/>
    </row>
    <row r="125" spans="1:17" x14ac:dyDescent="0.2">
      <c r="A125" s="1" t="s">
        <v>101</v>
      </c>
      <c r="B125">
        <v>5329</v>
      </c>
      <c r="D125" s="151">
        <v>275</v>
      </c>
      <c r="E125" s="151">
        <v>0</v>
      </c>
      <c r="F125" s="153">
        <v>0</v>
      </c>
      <c r="G125">
        <v>0</v>
      </c>
      <c r="I125" s="94"/>
      <c r="K125" s="1"/>
      <c r="Q125" s="98"/>
    </row>
    <row r="126" spans="1:17" x14ac:dyDescent="0.2">
      <c r="A126" s="1" t="s">
        <v>102</v>
      </c>
      <c r="B126">
        <v>0</v>
      </c>
      <c r="D126" s="151">
        <v>275</v>
      </c>
      <c r="E126" s="151">
        <v>0</v>
      </c>
      <c r="F126" s="153">
        <v>0</v>
      </c>
      <c r="G126">
        <v>0</v>
      </c>
      <c r="I126" s="94"/>
      <c r="K126" s="1"/>
      <c r="Q126" s="98"/>
    </row>
    <row r="127" spans="1:17" x14ac:dyDescent="0.2">
      <c r="A127" s="1" t="s">
        <v>103</v>
      </c>
      <c r="B127">
        <v>0</v>
      </c>
      <c r="D127" s="151">
        <v>275</v>
      </c>
      <c r="E127" s="151">
        <v>0</v>
      </c>
      <c r="F127" s="153">
        <v>0</v>
      </c>
      <c r="G127">
        <v>0</v>
      </c>
      <c r="I127" s="94"/>
      <c r="K127" s="1"/>
      <c r="Q127" s="98"/>
    </row>
    <row r="128" spans="1:17" x14ac:dyDescent="0.2">
      <c r="A128" s="1" t="s">
        <v>220</v>
      </c>
      <c r="B128">
        <v>3031</v>
      </c>
      <c r="D128" s="151">
        <v>275</v>
      </c>
      <c r="E128" s="151">
        <v>0</v>
      </c>
      <c r="F128" s="153">
        <v>0</v>
      </c>
      <c r="G128">
        <v>0</v>
      </c>
      <c r="I128" s="94"/>
      <c r="K128" s="1"/>
      <c r="Q128" s="98"/>
    </row>
    <row r="129" spans="1:17" x14ac:dyDescent="0.2">
      <c r="A129" s="1" t="s">
        <v>221</v>
      </c>
      <c r="B129">
        <v>3210</v>
      </c>
      <c r="D129" s="151">
        <v>275</v>
      </c>
      <c r="E129" s="151">
        <v>0</v>
      </c>
      <c r="F129" s="153">
        <v>0</v>
      </c>
      <c r="G129">
        <v>0</v>
      </c>
      <c r="I129" s="94"/>
      <c r="K129" s="1"/>
      <c r="Q129" s="98"/>
    </row>
    <row r="130" spans="1:17" x14ac:dyDescent="0.2">
      <c r="A130" s="1" t="s">
        <v>222</v>
      </c>
      <c r="B130">
        <v>3417</v>
      </c>
      <c r="D130" s="151">
        <v>275</v>
      </c>
      <c r="E130" s="151">
        <v>0</v>
      </c>
      <c r="F130" s="153">
        <v>0</v>
      </c>
      <c r="G130">
        <v>0</v>
      </c>
      <c r="I130" s="94"/>
      <c r="K130" s="1"/>
      <c r="Q130" s="98"/>
    </row>
    <row r="131" spans="1:17" x14ac:dyDescent="0.2">
      <c r="A131" s="1" t="s">
        <v>223</v>
      </c>
      <c r="B131">
        <v>3626</v>
      </c>
      <c r="D131" s="151">
        <v>275</v>
      </c>
      <c r="E131" s="151">
        <v>0</v>
      </c>
      <c r="F131" s="153">
        <v>0</v>
      </c>
      <c r="G131">
        <v>0</v>
      </c>
      <c r="I131" s="94"/>
      <c r="K131" s="1"/>
      <c r="Q131" s="98"/>
    </row>
    <row r="132" spans="1:17" x14ac:dyDescent="0.2">
      <c r="A132" s="1" t="s">
        <v>224</v>
      </c>
      <c r="B132">
        <v>3833</v>
      </c>
      <c r="D132" s="151">
        <v>275</v>
      </c>
      <c r="E132" s="151">
        <v>0</v>
      </c>
      <c r="F132" s="153">
        <v>0</v>
      </c>
      <c r="G132">
        <v>0</v>
      </c>
      <c r="I132" s="94"/>
      <c r="K132" s="1"/>
      <c r="Q132" s="98"/>
    </row>
    <row r="133" spans="1:17" x14ac:dyDescent="0.2">
      <c r="A133" s="1" t="s">
        <v>225</v>
      </c>
      <c r="B133">
        <v>4068</v>
      </c>
      <c r="D133" s="151">
        <v>275</v>
      </c>
      <c r="E133" s="151">
        <v>0</v>
      </c>
      <c r="F133" s="153">
        <v>0</v>
      </c>
      <c r="G133">
        <v>0</v>
      </c>
      <c r="I133" s="94"/>
      <c r="K133" s="1"/>
      <c r="Q133" s="98"/>
    </row>
    <row r="134" spans="1:17" x14ac:dyDescent="0.2">
      <c r="A134" s="1" t="s">
        <v>226</v>
      </c>
      <c r="B134">
        <v>4329</v>
      </c>
      <c r="D134" s="151">
        <v>275</v>
      </c>
      <c r="E134" s="151">
        <v>0</v>
      </c>
      <c r="F134" s="153">
        <v>0</v>
      </c>
      <c r="G134">
        <v>0</v>
      </c>
      <c r="I134" s="94"/>
      <c r="K134" s="1"/>
      <c r="Q134" s="98"/>
    </row>
    <row r="135" spans="1:17" x14ac:dyDescent="0.2">
      <c r="A135" s="1" t="s">
        <v>227</v>
      </c>
      <c r="B135">
        <v>4621</v>
      </c>
      <c r="D135" s="151">
        <v>275</v>
      </c>
      <c r="E135" s="151">
        <v>0</v>
      </c>
      <c r="F135" s="153">
        <v>0</v>
      </c>
      <c r="G135">
        <v>0</v>
      </c>
      <c r="I135" s="94"/>
      <c r="K135" s="1"/>
      <c r="Q135" s="98"/>
    </row>
    <row r="136" spans="1:17" x14ac:dyDescent="0.2">
      <c r="A136" s="1" t="s">
        <v>228</v>
      </c>
      <c r="B136">
        <v>4938</v>
      </c>
      <c r="D136" s="151">
        <v>275</v>
      </c>
      <c r="E136" s="151">
        <v>0</v>
      </c>
      <c r="F136" s="153">
        <v>0</v>
      </c>
      <c r="G136">
        <v>0</v>
      </c>
      <c r="I136" s="94"/>
      <c r="K136" s="1"/>
      <c r="Q136" s="98"/>
    </row>
    <row r="137" spans="1:17" x14ac:dyDescent="0.2">
      <c r="A137" s="1" t="s">
        <v>104</v>
      </c>
      <c r="B137">
        <v>5284</v>
      </c>
      <c r="D137" s="151">
        <v>275</v>
      </c>
      <c r="E137" s="151">
        <v>0</v>
      </c>
      <c r="F137" s="153">
        <v>0</v>
      </c>
      <c r="G137">
        <v>0</v>
      </c>
      <c r="I137" s="94"/>
      <c r="K137" s="1"/>
      <c r="Q137" s="98"/>
    </row>
    <row r="138" spans="1:17" x14ac:dyDescent="0.2">
      <c r="A138" s="1" t="s">
        <v>105</v>
      </c>
      <c r="B138">
        <v>5657</v>
      </c>
      <c r="D138" s="151">
        <v>275</v>
      </c>
      <c r="E138" s="151">
        <v>0</v>
      </c>
      <c r="F138" s="153">
        <v>0</v>
      </c>
      <c r="G138">
        <v>0</v>
      </c>
      <c r="I138" s="94"/>
      <c r="K138" s="1"/>
      <c r="Q138" s="98"/>
    </row>
    <row r="139" spans="1:17" x14ac:dyDescent="0.2">
      <c r="A139" s="1" t="s">
        <v>106</v>
      </c>
      <c r="B139">
        <v>6059</v>
      </c>
      <c r="D139" s="151">
        <v>275</v>
      </c>
      <c r="E139" s="151">
        <v>0</v>
      </c>
      <c r="F139" s="153">
        <v>0</v>
      </c>
      <c r="G139">
        <v>0</v>
      </c>
      <c r="I139" s="94"/>
      <c r="K139" s="1"/>
      <c r="Q139" s="98"/>
    </row>
    <row r="140" spans="1:17" x14ac:dyDescent="0.2">
      <c r="A140" s="1" t="s">
        <v>107</v>
      </c>
      <c r="B140">
        <v>0</v>
      </c>
      <c r="D140" s="151">
        <v>275</v>
      </c>
      <c r="E140" s="151">
        <v>0</v>
      </c>
      <c r="F140" s="153">
        <v>0</v>
      </c>
      <c r="G140">
        <v>0</v>
      </c>
      <c r="I140" s="94"/>
      <c r="K140" s="1"/>
      <c r="Q140" s="98"/>
    </row>
    <row r="141" spans="1:17" x14ac:dyDescent="0.2">
      <c r="A141" s="1" t="s">
        <v>108</v>
      </c>
      <c r="B141">
        <v>0</v>
      </c>
      <c r="D141" s="151">
        <v>275</v>
      </c>
      <c r="E141" s="151">
        <v>0</v>
      </c>
      <c r="F141" s="153">
        <v>0</v>
      </c>
      <c r="G141">
        <v>0</v>
      </c>
      <c r="I141" s="94"/>
      <c r="K141" s="1"/>
      <c r="Q141" s="98"/>
    </row>
    <row r="142" spans="1:17" x14ac:dyDescent="0.2">
      <c r="A142" s="1" t="s">
        <v>109</v>
      </c>
      <c r="B142">
        <v>0</v>
      </c>
      <c r="D142" s="151">
        <v>275</v>
      </c>
      <c r="E142" s="151">
        <v>0</v>
      </c>
      <c r="F142" s="153">
        <v>0</v>
      </c>
      <c r="G142">
        <v>0</v>
      </c>
      <c r="I142" s="94"/>
      <c r="K142" s="1"/>
      <c r="Q142" s="98"/>
    </row>
    <row r="143" spans="1:17" x14ac:dyDescent="0.2">
      <c r="A143" s="1" t="s">
        <v>110</v>
      </c>
      <c r="B143">
        <v>0</v>
      </c>
      <c r="D143" s="151">
        <v>275</v>
      </c>
      <c r="E143" s="151">
        <v>0</v>
      </c>
      <c r="F143" s="153">
        <v>0</v>
      </c>
      <c r="G143">
        <v>0</v>
      </c>
      <c r="I143" s="94"/>
      <c r="K143" s="1"/>
      <c r="Q143" s="98"/>
    </row>
    <row r="144" spans="1:17" x14ac:dyDescent="0.2">
      <c r="A144" s="1" t="s">
        <v>350</v>
      </c>
      <c r="B144">
        <v>3001</v>
      </c>
      <c r="E144" s="151">
        <v>0</v>
      </c>
      <c r="F144" s="153">
        <v>0</v>
      </c>
      <c r="G144">
        <v>0</v>
      </c>
      <c r="I144" s="94"/>
      <c r="K144" s="1"/>
      <c r="Q144" s="98"/>
    </row>
    <row r="145" spans="1:17" x14ac:dyDescent="0.2">
      <c r="A145" s="1" t="s">
        <v>351</v>
      </c>
      <c r="B145">
        <v>3074</v>
      </c>
      <c r="E145" s="151">
        <v>0</v>
      </c>
      <c r="F145" s="153">
        <v>0</v>
      </c>
      <c r="G145">
        <v>0</v>
      </c>
      <c r="I145" s="94"/>
      <c r="K145" s="1"/>
      <c r="Q145" s="98"/>
    </row>
    <row r="146" spans="1:17" x14ac:dyDescent="0.2">
      <c r="A146" s="1" t="s">
        <v>352</v>
      </c>
      <c r="B146">
        <v>3166</v>
      </c>
      <c r="E146" s="151">
        <v>0</v>
      </c>
      <c r="F146" s="153">
        <v>0</v>
      </c>
      <c r="G146">
        <v>0</v>
      </c>
      <c r="I146" s="94"/>
      <c r="K146" s="1"/>
      <c r="Q146" s="98"/>
    </row>
    <row r="147" spans="1:17" x14ac:dyDescent="0.2">
      <c r="A147" s="1" t="s">
        <v>353</v>
      </c>
      <c r="B147">
        <v>3258</v>
      </c>
      <c r="E147" s="151">
        <v>0</v>
      </c>
      <c r="F147" s="153">
        <v>0</v>
      </c>
      <c r="G147">
        <v>0</v>
      </c>
      <c r="I147" s="94"/>
      <c r="K147" s="1"/>
      <c r="Q147" s="98"/>
    </row>
    <row r="148" spans="1:17" x14ac:dyDescent="0.2">
      <c r="A148" s="1" t="s">
        <v>354</v>
      </c>
      <c r="B148">
        <v>3352</v>
      </c>
      <c r="E148" s="151">
        <v>0</v>
      </c>
      <c r="F148" s="153">
        <v>0</v>
      </c>
      <c r="G148">
        <v>0</v>
      </c>
      <c r="I148" s="94"/>
      <c r="K148" s="1"/>
      <c r="Q148" s="98"/>
    </row>
    <row r="149" spans="1:17" x14ac:dyDescent="0.2">
      <c r="A149" s="1" t="s">
        <v>355</v>
      </c>
      <c r="B149">
        <v>3467</v>
      </c>
      <c r="E149" s="151">
        <v>0</v>
      </c>
      <c r="F149" s="153">
        <v>0</v>
      </c>
      <c r="G149">
        <v>0</v>
      </c>
      <c r="I149" s="94"/>
      <c r="K149" s="1"/>
      <c r="Q149" s="98"/>
    </row>
    <row r="150" spans="1:17" x14ac:dyDescent="0.2">
      <c r="A150" s="1" t="s">
        <v>356</v>
      </c>
      <c r="B150">
        <v>3602</v>
      </c>
      <c r="E150" s="151">
        <v>0</v>
      </c>
      <c r="F150" s="153">
        <v>0</v>
      </c>
      <c r="G150">
        <v>0</v>
      </c>
      <c r="I150" s="94"/>
      <c r="K150" s="1"/>
      <c r="Q150" s="98"/>
    </row>
    <row r="151" spans="1:17" x14ac:dyDescent="0.2">
      <c r="A151" s="1" t="s">
        <v>357</v>
      </c>
      <c r="B151">
        <v>3755</v>
      </c>
      <c r="E151" s="151">
        <v>0</v>
      </c>
      <c r="F151" s="153">
        <v>0</v>
      </c>
      <c r="G151">
        <v>0</v>
      </c>
      <c r="I151" s="94"/>
      <c r="K151" s="1"/>
      <c r="Q151" s="98"/>
    </row>
    <row r="152" spans="1:17" x14ac:dyDescent="0.2">
      <c r="A152" s="1" t="s">
        <v>358</v>
      </c>
      <c r="B152">
        <v>3929</v>
      </c>
      <c r="E152" s="151">
        <v>0</v>
      </c>
      <c r="F152" s="153">
        <v>0</v>
      </c>
      <c r="G152">
        <v>0</v>
      </c>
      <c r="I152" s="94"/>
      <c r="K152" s="1"/>
      <c r="Q152" s="98"/>
    </row>
    <row r="153" spans="1:17" x14ac:dyDescent="0.2">
      <c r="A153" s="1" t="s">
        <v>359</v>
      </c>
      <c r="B153">
        <v>4122</v>
      </c>
      <c r="E153" s="151">
        <v>0</v>
      </c>
      <c r="F153" s="153">
        <v>0</v>
      </c>
      <c r="G153">
        <v>0</v>
      </c>
      <c r="I153" s="94"/>
      <c r="K153" s="1"/>
      <c r="Q153" s="98"/>
    </row>
    <row r="154" spans="1:17" x14ac:dyDescent="0.2">
      <c r="A154" s="1" t="s">
        <v>360</v>
      </c>
      <c r="B154">
        <v>4336</v>
      </c>
      <c r="E154" s="151">
        <v>0</v>
      </c>
      <c r="F154" s="153">
        <v>0</v>
      </c>
      <c r="G154">
        <v>0</v>
      </c>
      <c r="I154" s="94"/>
      <c r="K154" s="1"/>
      <c r="Q154" s="98"/>
    </row>
    <row r="155" spans="1:17" x14ac:dyDescent="0.2">
      <c r="A155" s="1" t="s">
        <v>361</v>
      </c>
      <c r="B155">
        <v>4573</v>
      </c>
      <c r="C155">
        <v>35.68</v>
      </c>
      <c r="E155" s="151">
        <v>0</v>
      </c>
      <c r="F155" s="153">
        <v>0</v>
      </c>
      <c r="G155">
        <v>0</v>
      </c>
      <c r="I155" s="94"/>
      <c r="K155" s="1"/>
      <c r="Q155" s="98"/>
    </row>
    <row r="156" spans="1:17" x14ac:dyDescent="0.2">
      <c r="A156" s="1" t="s">
        <v>362</v>
      </c>
      <c r="B156">
        <v>0</v>
      </c>
      <c r="E156" s="151">
        <v>0</v>
      </c>
      <c r="F156" s="153">
        <v>0</v>
      </c>
      <c r="G156">
        <v>0</v>
      </c>
      <c r="I156" s="94"/>
      <c r="K156" s="1"/>
      <c r="Q156" s="98"/>
    </row>
    <row r="157" spans="1:17" x14ac:dyDescent="0.2">
      <c r="A157" s="1" t="s">
        <v>363</v>
      </c>
      <c r="B157">
        <v>0</v>
      </c>
      <c r="E157" s="151">
        <v>0</v>
      </c>
      <c r="F157" s="153">
        <v>0</v>
      </c>
      <c r="G157">
        <v>0</v>
      </c>
      <c r="I157" s="94"/>
      <c r="K157" s="1"/>
      <c r="Q157" s="98"/>
    </row>
    <row r="158" spans="1:17" x14ac:dyDescent="0.2">
      <c r="A158" s="1" t="s">
        <v>364</v>
      </c>
      <c r="B158">
        <v>0</v>
      </c>
      <c r="E158" s="151">
        <v>0</v>
      </c>
      <c r="F158" s="153">
        <v>0</v>
      </c>
      <c r="G158">
        <v>0</v>
      </c>
      <c r="I158" s="94"/>
      <c r="K158" s="1"/>
      <c r="Q158" s="98"/>
    </row>
    <row r="159" spans="1:17" x14ac:dyDescent="0.2">
      <c r="A159" s="1" t="s">
        <v>365</v>
      </c>
      <c r="B159">
        <v>3019</v>
      </c>
      <c r="E159" s="151">
        <v>0</v>
      </c>
      <c r="F159" s="153">
        <v>0</v>
      </c>
      <c r="G159">
        <v>0</v>
      </c>
      <c r="I159" s="94"/>
      <c r="K159" s="1"/>
      <c r="Q159" s="98"/>
    </row>
    <row r="160" spans="1:17" x14ac:dyDescent="0.2">
      <c r="A160" s="1" t="s">
        <v>366</v>
      </c>
      <c r="B160">
        <v>3162</v>
      </c>
      <c r="E160" s="151">
        <v>0</v>
      </c>
      <c r="F160" s="153">
        <v>0</v>
      </c>
      <c r="G160">
        <v>0</v>
      </c>
      <c r="I160" s="94"/>
      <c r="K160" s="1"/>
      <c r="Q160" s="98"/>
    </row>
    <row r="161" spans="1:17" x14ac:dyDescent="0.2">
      <c r="A161" s="1" t="s">
        <v>367</v>
      </c>
      <c r="B161">
        <v>3326</v>
      </c>
      <c r="E161" s="151">
        <v>0</v>
      </c>
      <c r="F161" s="153">
        <v>0</v>
      </c>
      <c r="G161">
        <v>0</v>
      </c>
      <c r="I161" s="94"/>
      <c r="K161" s="1"/>
      <c r="Q161" s="98"/>
    </row>
    <row r="162" spans="1:17" x14ac:dyDescent="0.2">
      <c r="A162" s="1" t="s">
        <v>368</v>
      </c>
      <c r="B162">
        <v>3491</v>
      </c>
      <c r="E162" s="151">
        <v>0</v>
      </c>
      <c r="F162" s="153">
        <v>0</v>
      </c>
      <c r="G162">
        <v>0</v>
      </c>
      <c r="I162" s="94"/>
      <c r="K162" s="1"/>
      <c r="Q162" s="98"/>
    </row>
    <row r="163" spans="1:17" x14ac:dyDescent="0.2">
      <c r="A163" s="1" t="s">
        <v>369</v>
      </c>
      <c r="B163">
        <v>3653</v>
      </c>
      <c r="E163" s="151">
        <v>0</v>
      </c>
      <c r="F163" s="153">
        <v>0</v>
      </c>
      <c r="G163">
        <v>0</v>
      </c>
      <c r="I163" s="94"/>
      <c r="K163" s="1"/>
      <c r="Q163" s="98"/>
    </row>
    <row r="164" spans="1:17" x14ac:dyDescent="0.2">
      <c r="A164" s="1" t="s">
        <v>370</v>
      </c>
      <c r="B164">
        <v>3836</v>
      </c>
      <c r="E164" s="151">
        <v>0</v>
      </c>
      <c r="F164" s="153">
        <v>0</v>
      </c>
      <c r="G164">
        <v>0</v>
      </c>
      <c r="I164" s="94"/>
      <c r="K164" s="1"/>
      <c r="Q164" s="98"/>
    </row>
    <row r="165" spans="1:17" x14ac:dyDescent="0.2">
      <c r="A165" s="1" t="s">
        <v>371</v>
      </c>
      <c r="B165">
        <v>4037</v>
      </c>
      <c r="E165" s="151">
        <v>0</v>
      </c>
      <c r="F165" s="153">
        <v>0</v>
      </c>
      <c r="G165">
        <v>0</v>
      </c>
      <c r="I165" s="94"/>
      <c r="K165" s="1"/>
      <c r="Q165" s="98"/>
    </row>
    <row r="166" spans="1:17" x14ac:dyDescent="0.2">
      <c r="A166" s="1" t="s">
        <v>372</v>
      </c>
      <c r="B166">
        <v>4257</v>
      </c>
      <c r="E166" s="151">
        <v>0</v>
      </c>
      <c r="F166" s="153">
        <v>0</v>
      </c>
      <c r="G166">
        <v>0</v>
      </c>
      <c r="I166" s="94"/>
      <c r="K166" s="1"/>
      <c r="Q166" s="98"/>
    </row>
    <row r="167" spans="1:17" x14ac:dyDescent="0.2">
      <c r="A167" s="1" t="s">
        <v>373</v>
      </c>
      <c r="B167">
        <v>4497</v>
      </c>
      <c r="E167" s="151">
        <v>0</v>
      </c>
      <c r="F167" s="153">
        <v>0</v>
      </c>
      <c r="G167">
        <v>0</v>
      </c>
      <c r="I167" s="94"/>
      <c r="K167" s="1"/>
      <c r="Q167" s="98"/>
    </row>
    <row r="168" spans="1:17" x14ac:dyDescent="0.2">
      <c r="A168" s="1" t="s">
        <v>374</v>
      </c>
      <c r="B168">
        <v>4755</v>
      </c>
      <c r="E168" s="151">
        <v>0</v>
      </c>
      <c r="F168" s="153">
        <v>0</v>
      </c>
      <c r="G168">
        <v>0</v>
      </c>
      <c r="I168" s="94"/>
      <c r="K168" s="1"/>
      <c r="Q168" s="98"/>
    </row>
    <row r="169" spans="1:17" x14ac:dyDescent="0.2">
      <c r="A169" s="1" t="s">
        <v>375</v>
      </c>
      <c r="B169">
        <v>5032</v>
      </c>
      <c r="E169" s="151">
        <v>0</v>
      </c>
      <c r="F169" s="153">
        <v>0</v>
      </c>
      <c r="G169">
        <v>0</v>
      </c>
      <c r="I169" s="94"/>
      <c r="K169" s="1"/>
      <c r="Q169" s="98"/>
    </row>
    <row r="170" spans="1:17" x14ac:dyDescent="0.2">
      <c r="A170" s="1" t="s">
        <v>376</v>
      </c>
      <c r="B170">
        <v>5329</v>
      </c>
      <c r="C170">
        <v>31.3</v>
      </c>
      <c r="E170" s="151">
        <v>0</v>
      </c>
      <c r="F170" s="153">
        <v>0</v>
      </c>
      <c r="G170">
        <v>0</v>
      </c>
      <c r="I170" s="94"/>
      <c r="K170" s="1"/>
      <c r="Q170" s="98"/>
    </row>
    <row r="171" spans="1:17" x14ac:dyDescent="0.2">
      <c r="A171" s="1" t="s">
        <v>377</v>
      </c>
      <c r="B171">
        <v>0</v>
      </c>
      <c r="E171" s="151">
        <v>0</v>
      </c>
      <c r="F171" s="153">
        <v>0</v>
      </c>
      <c r="G171">
        <v>0</v>
      </c>
      <c r="I171" s="94"/>
      <c r="K171" s="1"/>
      <c r="Q171" s="98"/>
    </row>
    <row r="172" spans="1:17" x14ac:dyDescent="0.2">
      <c r="A172" s="1" t="s">
        <v>378</v>
      </c>
      <c r="B172">
        <v>0</v>
      </c>
      <c r="E172" s="151">
        <v>0</v>
      </c>
      <c r="F172" s="153">
        <v>0</v>
      </c>
      <c r="G172">
        <v>0</v>
      </c>
      <c r="I172" s="94"/>
      <c r="K172" s="1"/>
      <c r="Q172" s="98"/>
    </row>
    <row r="173" spans="1:17" x14ac:dyDescent="0.2">
      <c r="A173" s="1" t="s">
        <v>379</v>
      </c>
      <c r="B173">
        <v>0</v>
      </c>
      <c r="E173" s="151">
        <v>0</v>
      </c>
      <c r="F173" s="153">
        <v>0</v>
      </c>
      <c r="G173">
        <v>0</v>
      </c>
      <c r="I173" s="94"/>
      <c r="K173" s="1"/>
      <c r="Q173" s="98"/>
    </row>
    <row r="174" spans="1:17" x14ac:dyDescent="0.2">
      <c r="A174" s="1" t="s">
        <v>380</v>
      </c>
      <c r="B174">
        <v>3031</v>
      </c>
      <c r="E174" s="151">
        <v>0</v>
      </c>
      <c r="F174" s="153">
        <v>0</v>
      </c>
      <c r="G174">
        <v>0</v>
      </c>
      <c r="K174" s="1"/>
      <c r="Q174" s="98"/>
    </row>
    <row r="175" spans="1:17" x14ac:dyDescent="0.2">
      <c r="A175" s="1" t="s">
        <v>381</v>
      </c>
      <c r="B175">
        <v>3210</v>
      </c>
      <c r="E175" s="151">
        <v>0</v>
      </c>
      <c r="F175" s="153">
        <v>0</v>
      </c>
      <c r="G175">
        <v>0</v>
      </c>
      <c r="K175" s="1"/>
      <c r="Q175" s="98"/>
    </row>
    <row r="176" spans="1:17" x14ac:dyDescent="0.2">
      <c r="A176" s="1" t="s">
        <v>382</v>
      </c>
      <c r="B176">
        <v>3418</v>
      </c>
      <c r="E176" s="151">
        <v>0</v>
      </c>
      <c r="F176" s="153">
        <v>0</v>
      </c>
      <c r="G176">
        <v>0</v>
      </c>
      <c r="K176" s="1"/>
      <c r="Q176" s="98"/>
    </row>
    <row r="177" spans="1:17" x14ac:dyDescent="0.2">
      <c r="A177" s="1" t="s">
        <v>383</v>
      </c>
      <c r="B177">
        <v>3625</v>
      </c>
      <c r="E177" s="151">
        <v>0</v>
      </c>
      <c r="F177" s="153">
        <v>0</v>
      </c>
      <c r="G177">
        <v>0</v>
      </c>
      <c r="K177" s="1"/>
      <c r="Q177" s="98"/>
    </row>
    <row r="178" spans="1:17" x14ac:dyDescent="0.2">
      <c r="A178" s="1" t="s">
        <v>384</v>
      </c>
      <c r="B178">
        <v>3833</v>
      </c>
      <c r="E178" s="151">
        <v>0</v>
      </c>
      <c r="F178" s="153">
        <v>0</v>
      </c>
      <c r="G178">
        <v>0</v>
      </c>
      <c r="K178" s="1"/>
      <c r="Q178" s="98"/>
    </row>
    <row r="179" spans="1:17" x14ac:dyDescent="0.2">
      <c r="A179" s="1" t="s">
        <v>385</v>
      </c>
      <c r="B179">
        <v>4068</v>
      </c>
      <c r="E179" s="151">
        <v>0</v>
      </c>
      <c r="F179" s="153">
        <v>0</v>
      </c>
      <c r="G179">
        <v>0</v>
      </c>
      <c r="K179" s="1"/>
      <c r="Q179" s="98"/>
    </row>
    <row r="180" spans="1:17" x14ac:dyDescent="0.2">
      <c r="A180" s="1" t="s">
        <v>386</v>
      </c>
      <c r="B180">
        <v>4329</v>
      </c>
      <c r="E180" s="151">
        <v>0</v>
      </c>
      <c r="F180" s="153">
        <v>0</v>
      </c>
      <c r="G180">
        <v>0</v>
      </c>
      <c r="K180" s="1"/>
      <c r="Q180" s="98"/>
    </row>
    <row r="181" spans="1:17" x14ac:dyDescent="0.2">
      <c r="A181" s="1" t="s">
        <v>387</v>
      </c>
      <c r="B181">
        <v>4621</v>
      </c>
      <c r="E181" s="151">
        <v>0</v>
      </c>
      <c r="F181" s="153">
        <v>0</v>
      </c>
      <c r="G181">
        <v>0</v>
      </c>
      <c r="K181" s="1"/>
      <c r="Q181" s="98"/>
    </row>
    <row r="182" spans="1:17" x14ac:dyDescent="0.2">
      <c r="A182" s="1" t="s">
        <v>388</v>
      </c>
      <c r="B182">
        <v>4938</v>
      </c>
      <c r="E182" s="151">
        <v>0</v>
      </c>
      <c r="F182" s="153">
        <v>0</v>
      </c>
      <c r="G182">
        <v>0</v>
      </c>
      <c r="K182" s="1"/>
      <c r="Q182" s="98"/>
    </row>
    <row r="183" spans="1:17" x14ac:dyDescent="0.2">
      <c r="A183" s="1" t="s">
        <v>389</v>
      </c>
      <c r="B183">
        <v>5284</v>
      </c>
      <c r="E183" s="151">
        <v>0</v>
      </c>
      <c r="F183" s="153">
        <v>0</v>
      </c>
      <c r="G183">
        <v>0</v>
      </c>
      <c r="K183" s="1"/>
      <c r="Q183" s="98"/>
    </row>
    <row r="184" spans="1:17" x14ac:dyDescent="0.2">
      <c r="A184" s="1" t="s">
        <v>390</v>
      </c>
      <c r="B184">
        <v>5657</v>
      </c>
      <c r="E184" s="151">
        <v>0</v>
      </c>
      <c r="F184" s="153">
        <v>0</v>
      </c>
      <c r="G184">
        <v>0</v>
      </c>
      <c r="K184" s="1"/>
      <c r="Q184" s="98"/>
    </row>
    <row r="185" spans="1:17" x14ac:dyDescent="0.2">
      <c r="A185" s="1" t="s">
        <v>391</v>
      </c>
      <c r="B185">
        <v>6059</v>
      </c>
      <c r="C185">
        <v>56.99</v>
      </c>
      <c r="E185" s="151">
        <v>0</v>
      </c>
      <c r="F185" s="153">
        <v>0</v>
      </c>
      <c r="G185">
        <v>0</v>
      </c>
      <c r="K185" s="1"/>
      <c r="Q185" s="98"/>
    </row>
    <row r="186" spans="1:17" x14ac:dyDescent="0.2">
      <c r="A186" s="1" t="s">
        <v>392</v>
      </c>
      <c r="B186">
        <v>0</v>
      </c>
      <c r="E186" s="151">
        <v>0</v>
      </c>
      <c r="F186" s="153">
        <v>0</v>
      </c>
      <c r="G186">
        <v>0</v>
      </c>
      <c r="K186" s="1"/>
    </row>
    <row r="187" spans="1:17" x14ac:dyDescent="0.2">
      <c r="A187" s="1" t="s">
        <v>393</v>
      </c>
      <c r="B187">
        <v>0</v>
      </c>
      <c r="E187" s="151">
        <v>0</v>
      </c>
      <c r="F187" s="153">
        <v>0</v>
      </c>
      <c r="G187">
        <v>0</v>
      </c>
      <c r="K187" s="1"/>
    </row>
    <row r="188" spans="1:17" x14ac:dyDescent="0.2">
      <c r="A188" s="1" t="s">
        <v>394</v>
      </c>
      <c r="B188">
        <v>0</v>
      </c>
      <c r="E188" s="151">
        <v>0</v>
      </c>
      <c r="F188" s="153">
        <v>0</v>
      </c>
      <c r="G188">
        <v>0</v>
      </c>
      <c r="K188" s="1"/>
    </row>
    <row r="189" spans="1:17" x14ac:dyDescent="0.2">
      <c r="K189" s="1"/>
    </row>
    <row r="190" spans="1:17" x14ac:dyDescent="0.2">
      <c r="K190" s="1"/>
    </row>
    <row r="191" spans="1:17" x14ac:dyDescent="0.2">
      <c r="K191" s="1"/>
    </row>
    <row r="192" spans="1:17" x14ac:dyDescent="0.2">
      <c r="K192" s="1"/>
    </row>
    <row r="193" spans="11:11" x14ac:dyDescent="0.2">
      <c r="K193" s="1"/>
    </row>
    <row r="194" spans="11:11" x14ac:dyDescent="0.2">
      <c r="K194" s="1"/>
    </row>
    <row r="195" spans="11:11" x14ac:dyDescent="0.2">
      <c r="K195" s="1"/>
    </row>
    <row r="196" spans="11:11" x14ac:dyDescent="0.2">
      <c r="K196" s="1"/>
    </row>
    <row r="197" spans="11:11" x14ac:dyDescent="0.2">
      <c r="K197" s="1"/>
    </row>
    <row r="198" spans="11:11" x14ac:dyDescent="0.2">
      <c r="K198" s="1"/>
    </row>
    <row r="199" spans="11:11" x14ac:dyDescent="0.2">
      <c r="K199" s="1"/>
    </row>
    <row r="200" spans="11:11" x14ac:dyDescent="0.2">
      <c r="K200" s="1"/>
    </row>
    <row r="201" spans="11:11" x14ac:dyDescent="0.2">
      <c r="K201" s="1"/>
    </row>
    <row r="202" spans="11:11" x14ac:dyDescent="0.2">
      <c r="K202" s="1"/>
    </row>
    <row r="203" spans="11:11" x14ac:dyDescent="0.2">
      <c r="K203" s="1"/>
    </row>
    <row r="204" spans="11:11" x14ac:dyDescent="0.2">
      <c r="K204" s="1"/>
    </row>
    <row r="205" spans="11:11" x14ac:dyDescent="0.2">
      <c r="K205" s="1"/>
    </row>
    <row r="206" spans="11:11" x14ac:dyDescent="0.2">
      <c r="K206" s="1"/>
    </row>
    <row r="207" spans="11:11" x14ac:dyDescent="0.2">
      <c r="K207" s="1"/>
    </row>
    <row r="208" spans="11:11" x14ac:dyDescent="0.2">
      <c r="K208" s="1"/>
    </row>
    <row r="209" spans="11:11" x14ac:dyDescent="0.2">
      <c r="K209" s="1"/>
    </row>
    <row r="210" spans="11:11" x14ac:dyDescent="0.2">
      <c r="K210" s="1"/>
    </row>
    <row r="211" spans="11:11" x14ac:dyDescent="0.2">
      <c r="K211" s="1"/>
    </row>
    <row r="212" spans="11:11" x14ac:dyDescent="0.2">
      <c r="K212" s="1"/>
    </row>
    <row r="213" spans="11:11" x14ac:dyDescent="0.2">
      <c r="K213" s="1"/>
    </row>
    <row r="214" spans="11:11" x14ac:dyDescent="0.2">
      <c r="K214" s="1"/>
    </row>
    <row r="215" spans="11:11" x14ac:dyDescent="0.2">
      <c r="K215" s="1"/>
    </row>
    <row r="216" spans="11:11" x14ac:dyDescent="0.2">
      <c r="K216" s="1"/>
    </row>
    <row r="217" spans="11:11" x14ac:dyDescent="0.2">
      <c r="K217" s="1"/>
    </row>
    <row r="218" spans="11:11" x14ac:dyDescent="0.2">
      <c r="K218" s="1"/>
    </row>
    <row r="219" spans="11:11" x14ac:dyDescent="0.2">
      <c r="K219" s="1"/>
    </row>
    <row r="220" spans="11:11" x14ac:dyDescent="0.2">
      <c r="K220" s="1"/>
    </row>
    <row r="221" spans="11:11" x14ac:dyDescent="0.2">
      <c r="K221" s="1"/>
    </row>
    <row r="222" spans="11:11" x14ac:dyDescent="0.2">
      <c r="K222" s="1"/>
    </row>
    <row r="223" spans="11:11" x14ac:dyDescent="0.2">
      <c r="K223" s="1"/>
    </row>
  </sheetData>
  <sortState xmlns:xlrd2="http://schemas.microsoft.com/office/spreadsheetml/2017/richdata2" ref="N40:O47">
    <sortCondition ref="O40:O47"/>
  </sortState>
  <phoneticPr fontId="16" type="noConversion"/>
  <hyperlinks>
    <hyperlink ref="O70" r:id="rId1" location=":~:text=De%20AOW%2Dleeftijd%20blijft%20in,langer%20leven%2C%20maar%208%20maanden." xr:uid="{FE8742AF-4395-4C42-A9ED-FA352A4E2E87}"/>
  </hyperlinks>
  <pageMargins left="0.7" right="0.7" top="0.75" bottom="0.75" header="0.3" footer="0.3"/>
  <pageSetup paperSize="9" orientation="portrait" r:id="rId2"/>
  <drawing r:id="rId3"/>
  <legacyDrawing r:id="rId4"/>
  <tableParts count="11">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H55"/>
  <sheetViews>
    <sheetView workbookViewId="0">
      <pane ySplit="1" topLeftCell="A28" activePane="bottomLeft" state="frozen"/>
      <selection activeCell="B144" sqref="B144:B188"/>
      <selection pane="bottomLeft" activeCell="B144" sqref="B144:B188"/>
    </sheetView>
  </sheetViews>
  <sheetFormatPr defaultRowHeight="14.25" x14ac:dyDescent="0.2"/>
  <cols>
    <col min="2" max="2" width="10.125" bestFit="1" customWidth="1"/>
  </cols>
  <sheetData>
    <row r="1" spans="1:8" ht="15" x14ac:dyDescent="0.25">
      <c r="A1" s="104" t="s">
        <v>288</v>
      </c>
      <c r="B1" s="104" t="s">
        <v>289</v>
      </c>
      <c r="C1" s="104" t="s">
        <v>290</v>
      </c>
    </row>
    <row r="2" spans="1:8" x14ac:dyDescent="0.2">
      <c r="A2">
        <v>201807</v>
      </c>
    </row>
    <row r="3" spans="1:8" x14ac:dyDescent="0.2">
      <c r="B3" s="2">
        <v>43263</v>
      </c>
      <c r="C3" t="s">
        <v>286</v>
      </c>
    </row>
    <row r="4" spans="1:8" x14ac:dyDescent="0.2">
      <c r="B4" s="2">
        <v>43320</v>
      </c>
      <c r="C4" t="s">
        <v>291</v>
      </c>
    </row>
    <row r="5" spans="1:8" x14ac:dyDescent="0.2">
      <c r="A5">
        <v>201809</v>
      </c>
    </row>
    <row r="6" spans="1:8" x14ac:dyDescent="0.2">
      <c r="B6" s="2">
        <v>43263</v>
      </c>
      <c r="C6" t="s">
        <v>287</v>
      </c>
    </row>
    <row r="7" spans="1:8" x14ac:dyDescent="0.2">
      <c r="B7" s="2">
        <v>43343</v>
      </c>
      <c r="C7" t="s">
        <v>292</v>
      </c>
      <c r="H7" s="2"/>
    </row>
    <row r="8" spans="1:8" x14ac:dyDescent="0.2">
      <c r="B8" s="2">
        <v>43409</v>
      </c>
      <c r="C8" t="s">
        <v>300</v>
      </c>
    </row>
    <row r="9" spans="1:8" x14ac:dyDescent="0.2">
      <c r="B9" s="2"/>
    </row>
    <row r="10" spans="1:8" x14ac:dyDescent="0.2">
      <c r="A10">
        <v>201901</v>
      </c>
      <c r="B10" s="2">
        <v>43399</v>
      </c>
      <c r="C10" t="s">
        <v>295</v>
      </c>
    </row>
    <row r="11" spans="1:8" x14ac:dyDescent="0.2">
      <c r="B11" s="2">
        <v>43468</v>
      </c>
      <c r="C11" t="s">
        <v>304</v>
      </c>
    </row>
    <row r="12" spans="1:8" x14ac:dyDescent="0.2">
      <c r="C12" t="s">
        <v>305</v>
      </c>
    </row>
    <row r="13" spans="1:8" x14ac:dyDescent="0.2">
      <c r="C13" t="s">
        <v>306</v>
      </c>
    </row>
    <row r="14" spans="1:8" x14ac:dyDescent="0.2">
      <c r="B14" s="2">
        <v>43474</v>
      </c>
      <c r="C14" t="s">
        <v>307</v>
      </c>
    </row>
    <row r="15" spans="1:8" x14ac:dyDescent="0.2">
      <c r="B15" s="2">
        <v>43493</v>
      </c>
      <c r="C15" t="s">
        <v>309</v>
      </c>
    </row>
    <row r="16" spans="1:8" x14ac:dyDescent="0.2">
      <c r="B16" s="2">
        <v>43518</v>
      </c>
      <c r="C16" t="s">
        <v>312</v>
      </c>
    </row>
    <row r="17" spans="1:3" x14ac:dyDescent="0.2">
      <c r="B17" s="2">
        <v>43518</v>
      </c>
      <c r="C17" t="s">
        <v>313</v>
      </c>
    </row>
    <row r="18" spans="1:3" x14ac:dyDescent="0.2">
      <c r="B18" s="2">
        <v>43525</v>
      </c>
      <c r="C18" t="s">
        <v>314</v>
      </c>
    </row>
    <row r="19" spans="1:3" x14ac:dyDescent="0.2">
      <c r="B19" s="2">
        <v>43565</v>
      </c>
      <c r="C19" t="s">
        <v>323</v>
      </c>
    </row>
    <row r="20" spans="1:3" x14ac:dyDescent="0.2">
      <c r="B20" s="2"/>
    </row>
    <row r="21" spans="1:3" x14ac:dyDescent="0.2">
      <c r="A21">
        <v>201907</v>
      </c>
      <c r="B21" s="2">
        <v>43581</v>
      </c>
      <c r="C21" t="s">
        <v>324</v>
      </c>
    </row>
    <row r="22" spans="1:3" x14ac:dyDescent="0.2">
      <c r="B22" s="2">
        <v>43633</v>
      </c>
      <c r="C22" t="s">
        <v>328</v>
      </c>
    </row>
    <row r="25" spans="1:3" x14ac:dyDescent="0.2">
      <c r="A25">
        <v>202001</v>
      </c>
      <c r="B25" s="2">
        <v>43854</v>
      </c>
      <c r="C25" t="s">
        <v>335</v>
      </c>
    </row>
    <row r="26" spans="1:3" x14ac:dyDescent="0.2">
      <c r="C26" t="s">
        <v>336</v>
      </c>
    </row>
    <row r="27" spans="1:3" x14ac:dyDescent="0.2">
      <c r="C27" t="s">
        <v>337</v>
      </c>
    </row>
    <row r="28" spans="1:3" x14ac:dyDescent="0.2">
      <c r="C28" t="s">
        <v>295</v>
      </c>
    </row>
    <row r="29" spans="1:3" x14ac:dyDescent="0.2">
      <c r="C29" t="s">
        <v>338</v>
      </c>
    </row>
    <row r="30" spans="1:3" x14ac:dyDescent="0.2">
      <c r="B30" s="2">
        <v>43857</v>
      </c>
      <c r="C30" t="s">
        <v>333</v>
      </c>
    </row>
    <row r="31" spans="1:3" x14ac:dyDescent="0.2">
      <c r="C31" t="s">
        <v>334</v>
      </c>
    </row>
    <row r="33" spans="1:4" x14ac:dyDescent="0.2">
      <c r="A33">
        <v>202007</v>
      </c>
      <c r="B33" s="2">
        <v>44008</v>
      </c>
      <c r="C33" t="s">
        <v>339</v>
      </c>
      <c r="D33" s="2"/>
    </row>
    <row r="35" spans="1:4" x14ac:dyDescent="0.2">
      <c r="A35">
        <v>202101</v>
      </c>
      <c r="B35" s="2">
        <v>44230</v>
      </c>
      <c r="C35" t="s">
        <v>342</v>
      </c>
    </row>
    <row r="38" spans="1:4" x14ac:dyDescent="0.2">
      <c r="B38" t="s">
        <v>329</v>
      </c>
    </row>
    <row r="39" spans="1:4" x14ac:dyDescent="0.2">
      <c r="B39" t="s">
        <v>331</v>
      </c>
    </row>
    <row r="41" spans="1:4" x14ac:dyDescent="0.2">
      <c r="A41">
        <v>202201</v>
      </c>
      <c r="B41" s="2">
        <v>44565</v>
      </c>
      <c r="C41" t="s">
        <v>348</v>
      </c>
    </row>
    <row r="42" spans="1:4" s="151" customFormat="1" x14ac:dyDescent="0.2">
      <c r="B42" s="2"/>
    </row>
    <row r="43" spans="1:4" s="151" customFormat="1" x14ac:dyDescent="0.2">
      <c r="A43" s="151">
        <v>202207</v>
      </c>
      <c r="B43" s="2">
        <v>44799</v>
      </c>
      <c r="C43" s="151" t="s">
        <v>406</v>
      </c>
    </row>
    <row r="44" spans="1:4" s="151" customFormat="1" x14ac:dyDescent="0.2">
      <c r="B44" s="2"/>
      <c r="C44" s="151" t="s">
        <v>398</v>
      </c>
    </row>
    <row r="45" spans="1:4" s="151" customFormat="1" x14ac:dyDescent="0.2">
      <c r="B45" s="2"/>
      <c r="C45" s="151" t="s">
        <v>403</v>
      </c>
    </row>
    <row r="46" spans="1:4" s="151" customFormat="1" x14ac:dyDescent="0.2">
      <c r="B46" s="2"/>
      <c r="C46" s="151" t="s">
        <v>404</v>
      </c>
    </row>
    <row r="47" spans="1:4" s="151" customFormat="1" x14ac:dyDescent="0.2">
      <c r="B47" s="2"/>
      <c r="C47" s="151" t="s">
        <v>405</v>
      </c>
    </row>
    <row r="48" spans="1:4" s="153" customFormat="1" x14ac:dyDescent="0.2">
      <c r="B48" s="2"/>
      <c r="C48" s="153" t="s">
        <v>409</v>
      </c>
    </row>
    <row r="49" spans="2:3" s="151" customFormat="1" x14ac:dyDescent="0.2">
      <c r="B49" s="2"/>
      <c r="C49" s="151" t="s">
        <v>410</v>
      </c>
    </row>
    <row r="50" spans="2:3" s="151" customFormat="1" x14ac:dyDescent="0.2">
      <c r="B50" s="2"/>
      <c r="C50" s="151" t="s">
        <v>407</v>
      </c>
    </row>
    <row r="51" spans="2:3" s="151" customFormat="1" x14ac:dyDescent="0.2">
      <c r="B51" s="2"/>
      <c r="C51" s="151" t="s">
        <v>408</v>
      </c>
    </row>
    <row r="53" spans="2:3" s="153" customFormat="1" x14ac:dyDescent="0.2"/>
    <row r="54" spans="2:3" s="153" customFormat="1" x14ac:dyDescent="0.2"/>
    <row r="55" spans="2:3" ht="15" x14ac:dyDescent="0.25">
      <c r="B55" s="123" t="s">
        <v>340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L2033"/>
  <sheetViews>
    <sheetView showGridLines="0" workbookViewId="0">
      <pane ySplit="4" topLeftCell="A911" activePane="bottomLeft" state="frozen"/>
      <selection activeCell="B144" sqref="B144:B188"/>
      <selection pane="bottomLeft" activeCell="B144" sqref="B144:B188"/>
    </sheetView>
  </sheetViews>
  <sheetFormatPr defaultColWidth="7.75" defaultRowHeight="10.5" x14ac:dyDescent="0.15"/>
  <cols>
    <col min="1" max="1" width="17.5" style="6" bestFit="1" customWidth="1"/>
    <col min="2" max="2" width="12" style="6" customWidth="1"/>
    <col min="3" max="3" width="11.875" style="6" customWidth="1"/>
    <col min="4" max="4" width="14.75" style="6" customWidth="1"/>
    <col min="5" max="5" width="12.875" style="6" customWidth="1"/>
    <col min="6" max="6" width="12.75" style="6" customWidth="1"/>
    <col min="7" max="7" width="11.625" style="6" customWidth="1"/>
    <col min="8" max="8" width="13.125" style="6" customWidth="1"/>
    <col min="9" max="9" width="14.625" style="6" customWidth="1"/>
    <col min="10" max="10" width="16" style="6" customWidth="1"/>
    <col min="11" max="16384" width="7.75" style="6"/>
  </cols>
  <sheetData>
    <row r="1" spans="1:12" ht="25.5" x14ac:dyDescent="0.35">
      <c r="A1" s="129">
        <v>44562</v>
      </c>
      <c r="B1" s="29" t="s">
        <v>301</v>
      </c>
      <c r="H1" s="32">
        <v>1946</v>
      </c>
    </row>
    <row r="2" spans="1:12" s="11" customFormat="1" x14ac:dyDescent="0.15">
      <c r="A2" s="15" t="s">
        <v>20</v>
      </c>
      <c r="B2" s="14" t="s">
        <v>19</v>
      </c>
      <c r="C2" s="13"/>
      <c r="D2" s="12"/>
      <c r="E2" s="14" t="s">
        <v>18</v>
      </c>
      <c r="F2" s="13"/>
      <c r="G2" s="13"/>
      <c r="H2" s="13"/>
      <c r="I2" s="13"/>
      <c r="J2" s="12"/>
    </row>
    <row r="3" spans="1:12" s="11" customFormat="1" x14ac:dyDescent="0.15">
      <c r="A3" s="15"/>
      <c r="B3" s="14"/>
      <c r="C3" s="13"/>
      <c r="D3" s="12"/>
      <c r="E3" s="14" t="s">
        <v>17</v>
      </c>
      <c r="F3" s="13"/>
      <c r="G3" s="12"/>
      <c r="H3" s="14" t="s">
        <v>16</v>
      </c>
      <c r="I3" s="13"/>
      <c r="J3" s="12"/>
      <c r="L3" s="143" t="s">
        <v>343</v>
      </c>
    </row>
    <row r="4" spans="1:12" s="7" customFormat="1" ht="42" x14ac:dyDescent="0.2">
      <c r="A4" s="10"/>
      <c r="B4" s="8" t="s">
        <v>14</v>
      </c>
      <c r="C4" s="8" t="s">
        <v>15</v>
      </c>
      <c r="D4" s="9" t="s">
        <v>12</v>
      </c>
      <c r="E4" s="8" t="s">
        <v>14</v>
      </c>
      <c r="F4" s="8" t="s">
        <v>13</v>
      </c>
      <c r="G4" s="9" t="s">
        <v>12</v>
      </c>
      <c r="H4" s="8" t="s">
        <v>14</v>
      </c>
      <c r="I4" s="8" t="s">
        <v>13</v>
      </c>
      <c r="J4" s="8" t="s">
        <v>12</v>
      </c>
    </row>
    <row r="5" spans="1:12" s="7" customFormat="1" x14ac:dyDescent="0.2">
      <c r="A5" s="56" t="s">
        <v>69</v>
      </c>
      <c r="B5" s="34">
        <v>2</v>
      </c>
      <c r="C5" s="34">
        <v>3</v>
      </c>
      <c r="D5" s="31">
        <v>4</v>
      </c>
      <c r="E5" s="34">
        <v>5</v>
      </c>
      <c r="F5" s="34">
        <v>6</v>
      </c>
      <c r="G5" s="31">
        <v>7</v>
      </c>
      <c r="H5" s="34">
        <v>8</v>
      </c>
      <c r="I5" s="34">
        <v>9</v>
      </c>
      <c r="J5" s="30">
        <v>10</v>
      </c>
    </row>
    <row r="6" spans="1:12" s="7" customFormat="1" x14ac:dyDescent="0.2">
      <c r="A6" s="35" t="s">
        <v>35</v>
      </c>
      <c r="B6" s="36" t="s">
        <v>36</v>
      </c>
      <c r="C6" s="36" t="s">
        <v>37</v>
      </c>
      <c r="D6" s="37" t="s">
        <v>38</v>
      </c>
      <c r="E6" s="36" t="s">
        <v>39</v>
      </c>
      <c r="F6" s="36" t="s">
        <v>40</v>
      </c>
      <c r="G6" s="37" t="s">
        <v>41</v>
      </c>
      <c r="H6" s="36" t="s">
        <v>42</v>
      </c>
      <c r="I6" s="36" t="s">
        <v>43</v>
      </c>
      <c r="J6" s="37" t="s">
        <v>44</v>
      </c>
    </row>
    <row r="7" spans="1:12" s="7" customFormat="1" x14ac:dyDescent="0.2">
      <c r="A7" s="38">
        <v>0</v>
      </c>
      <c r="B7" s="39">
        <v>0</v>
      </c>
      <c r="C7" s="39">
        <v>0</v>
      </c>
      <c r="D7" s="40">
        <v>0</v>
      </c>
      <c r="E7" s="39">
        <v>0</v>
      </c>
      <c r="F7" s="39">
        <v>0</v>
      </c>
      <c r="G7" s="40">
        <v>0</v>
      </c>
      <c r="H7" s="39">
        <v>0</v>
      </c>
      <c r="I7" s="39">
        <v>0</v>
      </c>
      <c r="J7" s="40">
        <v>0</v>
      </c>
    </row>
    <row r="8" spans="1:12" x14ac:dyDescent="0.15">
      <c r="A8" s="146">
        <v>4.5</v>
      </c>
      <c r="B8" s="146">
        <v>1.67</v>
      </c>
      <c r="C8" s="146">
        <v>0</v>
      </c>
      <c r="D8" s="146">
        <v>0</v>
      </c>
      <c r="E8" s="146">
        <v>0.83</v>
      </c>
      <c r="F8" s="146">
        <v>0</v>
      </c>
      <c r="G8" s="146">
        <v>0</v>
      </c>
      <c r="H8" s="146">
        <v>0.83</v>
      </c>
      <c r="I8" s="146">
        <v>0</v>
      </c>
      <c r="J8" s="146">
        <v>0</v>
      </c>
    </row>
    <row r="9" spans="1:12" x14ac:dyDescent="0.15">
      <c r="A9" s="147">
        <v>9</v>
      </c>
      <c r="B9" s="147">
        <v>3.33</v>
      </c>
      <c r="C9" s="147">
        <v>0</v>
      </c>
      <c r="D9" s="147">
        <v>0</v>
      </c>
      <c r="E9" s="147">
        <v>1.67</v>
      </c>
      <c r="F9" s="147">
        <v>0</v>
      </c>
      <c r="G9" s="147">
        <v>0</v>
      </c>
      <c r="H9" s="147">
        <v>1.67</v>
      </c>
      <c r="I9" s="147">
        <v>0</v>
      </c>
      <c r="J9" s="147">
        <v>0</v>
      </c>
    </row>
    <row r="10" spans="1:12" x14ac:dyDescent="0.15">
      <c r="A10" s="146">
        <v>13.5</v>
      </c>
      <c r="B10" s="146">
        <v>5</v>
      </c>
      <c r="C10" s="146">
        <v>0</v>
      </c>
      <c r="D10" s="146">
        <v>0</v>
      </c>
      <c r="E10" s="146">
        <v>2.58</v>
      </c>
      <c r="F10" s="146">
        <v>0</v>
      </c>
      <c r="G10" s="146">
        <v>0</v>
      </c>
      <c r="H10" s="146">
        <v>2.58</v>
      </c>
      <c r="I10" s="146">
        <v>0</v>
      </c>
      <c r="J10" s="146">
        <v>0</v>
      </c>
    </row>
    <row r="11" spans="1:12" x14ac:dyDescent="0.15">
      <c r="A11" s="147">
        <v>18</v>
      </c>
      <c r="B11" s="147">
        <v>6.67</v>
      </c>
      <c r="C11" s="147">
        <v>0</v>
      </c>
      <c r="D11" s="147">
        <v>0</v>
      </c>
      <c r="E11" s="147">
        <v>3.42</v>
      </c>
      <c r="F11" s="147">
        <v>0</v>
      </c>
      <c r="G11" s="147">
        <v>0</v>
      </c>
      <c r="H11" s="147">
        <v>3.42</v>
      </c>
      <c r="I11" s="147">
        <v>0</v>
      </c>
      <c r="J11" s="147">
        <v>0</v>
      </c>
    </row>
    <row r="12" spans="1:12" x14ac:dyDescent="0.15">
      <c r="A12" s="146">
        <v>22.5</v>
      </c>
      <c r="B12" s="146">
        <v>8.33</v>
      </c>
      <c r="C12" s="146">
        <v>0</v>
      </c>
      <c r="D12" s="146">
        <v>0</v>
      </c>
      <c r="E12" s="146">
        <v>4.25</v>
      </c>
      <c r="F12" s="146">
        <v>0</v>
      </c>
      <c r="G12" s="146">
        <v>0</v>
      </c>
      <c r="H12" s="146">
        <v>4.25</v>
      </c>
      <c r="I12" s="146">
        <v>0</v>
      </c>
      <c r="J12" s="146">
        <v>0</v>
      </c>
    </row>
    <row r="13" spans="1:12" x14ac:dyDescent="0.15">
      <c r="A13" s="147">
        <v>27</v>
      </c>
      <c r="B13" s="147">
        <v>10</v>
      </c>
      <c r="C13" s="147">
        <v>0</v>
      </c>
      <c r="D13" s="147">
        <v>0</v>
      </c>
      <c r="E13" s="147">
        <v>5.17</v>
      </c>
      <c r="F13" s="147">
        <v>0</v>
      </c>
      <c r="G13" s="147">
        <v>0</v>
      </c>
      <c r="H13" s="147">
        <v>5.17</v>
      </c>
      <c r="I13" s="147">
        <v>0</v>
      </c>
      <c r="J13" s="147">
        <v>0</v>
      </c>
    </row>
    <row r="14" spans="1:12" x14ac:dyDescent="0.15">
      <c r="A14" s="146">
        <v>31.5</v>
      </c>
      <c r="B14" s="146">
        <v>11.67</v>
      </c>
      <c r="C14" s="146">
        <v>0</v>
      </c>
      <c r="D14" s="146">
        <v>0</v>
      </c>
      <c r="E14" s="146">
        <v>6</v>
      </c>
      <c r="F14" s="146">
        <v>0</v>
      </c>
      <c r="G14" s="146">
        <v>0</v>
      </c>
      <c r="H14" s="146">
        <v>6</v>
      </c>
      <c r="I14" s="146">
        <v>0</v>
      </c>
      <c r="J14" s="146">
        <v>0</v>
      </c>
    </row>
    <row r="15" spans="1:12" x14ac:dyDescent="0.15">
      <c r="A15" s="147">
        <v>36</v>
      </c>
      <c r="B15" s="147">
        <v>13.33</v>
      </c>
      <c r="C15" s="147">
        <v>0</v>
      </c>
      <c r="D15" s="147">
        <v>0</v>
      </c>
      <c r="E15" s="147">
        <v>6.83</v>
      </c>
      <c r="F15" s="147">
        <v>0</v>
      </c>
      <c r="G15" s="147">
        <v>0</v>
      </c>
      <c r="H15" s="147">
        <v>6.83</v>
      </c>
      <c r="I15" s="147">
        <v>0</v>
      </c>
      <c r="J15" s="147">
        <v>0</v>
      </c>
    </row>
    <row r="16" spans="1:12" x14ac:dyDescent="0.15">
      <c r="A16" s="146">
        <v>40.5</v>
      </c>
      <c r="B16" s="146">
        <v>15</v>
      </c>
      <c r="C16" s="146">
        <v>0</v>
      </c>
      <c r="D16" s="146">
        <v>0</v>
      </c>
      <c r="E16" s="146">
        <v>7.75</v>
      </c>
      <c r="F16" s="146">
        <v>0</v>
      </c>
      <c r="G16" s="146">
        <v>0</v>
      </c>
      <c r="H16" s="146">
        <v>7.75</v>
      </c>
      <c r="I16" s="146">
        <v>0</v>
      </c>
      <c r="J16" s="146">
        <v>0</v>
      </c>
    </row>
    <row r="17" spans="1:10" x14ac:dyDescent="0.15">
      <c r="A17" s="147">
        <v>45</v>
      </c>
      <c r="B17" s="147">
        <v>16.670000000000002</v>
      </c>
      <c r="C17" s="147">
        <v>0</v>
      </c>
      <c r="D17" s="147">
        <v>0</v>
      </c>
      <c r="E17" s="147">
        <v>8.58</v>
      </c>
      <c r="F17" s="147">
        <v>0</v>
      </c>
      <c r="G17" s="147">
        <v>0</v>
      </c>
      <c r="H17" s="147">
        <v>8.58</v>
      </c>
      <c r="I17" s="147">
        <v>0</v>
      </c>
      <c r="J17" s="147">
        <v>0</v>
      </c>
    </row>
    <row r="18" spans="1:10" x14ac:dyDescent="0.15">
      <c r="A18" s="146">
        <v>49.5</v>
      </c>
      <c r="B18" s="146">
        <v>18.329999999999998</v>
      </c>
      <c r="C18" s="146">
        <v>0</v>
      </c>
      <c r="D18" s="146">
        <v>0</v>
      </c>
      <c r="E18" s="146">
        <v>9.42</v>
      </c>
      <c r="F18" s="146">
        <v>0</v>
      </c>
      <c r="G18" s="146">
        <v>0</v>
      </c>
      <c r="H18" s="146">
        <v>9.42</v>
      </c>
      <c r="I18" s="146">
        <v>0</v>
      </c>
      <c r="J18" s="146">
        <v>0</v>
      </c>
    </row>
    <row r="19" spans="1:10" x14ac:dyDescent="0.15">
      <c r="A19" s="147">
        <v>54</v>
      </c>
      <c r="B19" s="147">
        <v>20</v>
      </c>
      <c r="C19" s="147">
        <v>0</v>
      </c>
      <c r="D19" s="147">
        <v>0</v>
      </c>
      <c r="E19" s="147">
        <v>10.33</v>
      </c>
      <c r="F19" s="147">
        <v>0</v>
      </c>
      <c r="G19" s="147">
        <v>0</v>
      </c>
      <c r="H19" s="147">
        <v>10.33</v>
      </c>
      <c r="I19" s="147">
        <v>0</v>
      </c>
      <c r="J19" s="147">
        <v>0</v>
      </c>
    </row>
    <row r="20" spans="1:10" x14ac:dyDescent="0.15">
      <c r="A20" s="146">
        <v>58.5</v>
      </c>
      <c r="B20" s="146">
        <v>21.67</v>
      </c>
      <c r="C20" s="146">
        <v>0</v>
      </c>
      <c r="D20" s="146">
        <v>0</v>
      </c>
      <c r="E20" s="146">
        <v>11.17</v>
      </c>
      <c r="F20" s="146">
        <v>0</v>
      </c>
      <c r="G20" s="146">
        <v>0</v>
      </c>
      <c r="H20" s="146">
        <v>11.17</v>
      </c>
      <c r="I20" s="146">
        <v>0</v>
      </c>
      <c r="J20" s="146">
        <v>0</v>
      </c>
    </row>
    <row r="21" spans="1:10" x14ac:dyDescent="0.15">
      <c r="A21" s="147">
        <v>63</v>
      </c>
      <c r="B21" s="147">
        <v>23.33</v>
      </c>
      <c r="C21" s="147">
        <v>0</v>
      </c>
      <c r="D21" s="147">
        <v>0</v>
      </c>
      <c r="E21" s="147">
        <v>12</v>
      </c>
      <c r="F21" s="147">
        <v>0</v>
      </c>
      <c r="G21" s="147">
        <v>0</v>
      </c>
      <c r="H21" s="147">
        <v>12</v>
      </c>
      <c r="I21" s="147">
        <v>0</v>
      </c>
      <c r="J21" s="147">
        <v>0</v>
      </c>
    </row>
    <row r="22" spans="1:10" x14ac:dyDescent="0.15">
      <c r="A22" s="146">
        <v>67.5</v>
      </c>
      <c r="B22" s="146">
        <v>25</v>
      </c>
      <c r="C22" s="146">
        <v>0</v>
      </c>
      <c r="D22" s="146">
        <v>0</v>
      </c>
      <c r="E22" s="146">
        <v>12.92</v>
      </c>
      <c r="F22" s="146">
        <v>0</v>
      </c>
      <c r="G22" s="146">
        <v>0</v>
      </c>
      <c r="H22" s="146">
        <v>12.92</v>
      </c>
      <c r="I22" s="146">
        <v>0</v>
      </c>
      <c r="J22" s="146">
        <v>0</v>
      </c>
    </row>
    <row r="23" spans="1:10" x14ac:dyDescent="0.15">
      <c r="A23" s="147">
        <v>72</v>
      </c>
      <c r="B23" s="147">
        <v>26.67</v>
      </c>
      <c r="C23" s="147">
        <v>0</v>
      </c>
      <c r="D23" s="147">
        <v>0</v>
      </c>
      <c r="E23" s="147">
        <v>13.75</v>
      </c>
      <c r="F23" s="147">
        <v>0</v>
      </c>
      <c r="G23" s="147">
        <v>0</v>
      </c>
      <c r="H23" s="147">
        <v>13.75</v>
      </c>
      <c r="I23" s="147">
        <v>0</v>
      </c>
      <c r="J23" s="147">
        <v>0</v>
      </c>
    </row>
    <row r="24" spans="1:10" x14ac:dyDescent="0.15">
      <c r="A24" s="146">
        <v>76.5</v>
      </c>
      <c r="B24" s="146">
        <v>28.33</v>
      </c>
      <c r="C24" s="146">
        <v>0</v>
      </c>
      <c r="D24" s="146">
        <v>0</v>
      </c>
      <c r="E24" s="146">
        <v>14.58</v>
      </c>
      <c r="F24" s="146">
        <v>0</v>
      </c>
      <c r="G24" s="146">
        <v>0</v>
      </c>
      <c r="H24" s="146">
        <v>14.58</v>
      </c>
      <c r="I24" s="146">
        <v>0</v>
      </c>
      <c r="J24" s="146">
        <v>0</v>
      </c>
    </row>
    <row r="25" spans="1:10" x14ac:dyDescent="0.15">
      <c r="A25" s="147">
        <v>81</v>
      </c>
      <c r="B25" s="147">
        <v>30</v>
      </c>
      <c r="C25" s="147">
        <v>0</v>
      </c>
      <c r="D25" s="147">
        <v>0</v>
      </c>
      <c r="E25" s="147">
        <v>15.5</v>
      </c>
      <c r="F25" s="147">
        <v>0</v>
      </c>
      <c r="G25" s="147">
        <v>0</v>
      </c>
      <c r="H25" s="147">
        <v>15.5</v>
      </c>
      <c r="I25" s="147">
        <v>0</v>
      </c>
      <c r="J25" s="147">
        <v>0</v>
      </c>
    </row>
    <row r="26" spans="1:10" x14ac:dyDescent="0.15">
      <c r="A26" s="146">
        <v>85.5</v>
      </c>
      <c r="B26" s="146">
        <v>31.67</v>
      </c>
      <c r="C26" s="146">
        <v>0</v>
      </c>
      <c r="D26" s="146">
        <v>0</v>
      </c>
      <c r="E26" s="146">
        <v>16.329999999999998</v>
      </c>
      <c r="F26" s="146">
        <v>0</v>
      </c>
      <c r="G26" s="146">
        <v>0</v>
      </c>
      <c r="H26" s="146">
        <v>16.329999999999998</v>
      </c>
      <c r="I26" s="146">
        <v>0</v>
      </c>
      <c r="J26" s="146">
        <v>0</v>
      </c>
    </row>
    <row r="27" spans="1:10" x14ac:dyDescent="0.15">
      <c r="A27" s="147">
        <v>90</v>
      </c>
      <c r="B27" s="147">
        <v>33.33</v>
      </c>
      <c r="C27" s="147">
        <v>0</v>
      </c>
      <c r="D27" s="147">
        <v>0</v>
      </c>
      <c r="E27" s="147">
        <v>17.25</v>
      </c>
      <c r="F27" s="147">
        <v>0</v>
      </c>
      <c r="G27" s="147">
        <v>0</v>
      </c>
      <c r="H27" s="147">
        <v>17.25</v>
      </c>
      <c r="I27" s="147">
        <v>0</v>
      </c>
      <c r="J27" s="147">
        <v>0</v>
      </c>
    </row>
    <row r="28" spans="1:10" x14ac:dyDescent="0.15">
      <c r="A28" s="146">
        <v>94.5</v>
      </c>
      <c r="B28" s="146">
        <v>35</v>
      </c>
      <c r="C28" s="146">
        <v>0</v>
      </c>
      <c r="D28" s="146">
        <v>0</v>
      </c>
      <c r="E28" s="146">
        <v>18.079999999999998</v>
      </c>
      <c r="F28" s="146">
        <v>0</v>
      </c>
      <c r="G28" s="146">
        <v>0</v>
      </c>
      <c r="H28" s="146">
        <v>18.079999999999998</v>
      </c>
      <c r="I28" s="146">
        <v>0</v>
      </c>
      <c r="J28" s="146">
        <v>0</v>
      </c>
    </row>
    <row r="29" spans="1:10" x14ac:dyDescent="0.15">
      <c r="A29" s="147">
        <v>99</v>
      </c>
      <c r="B29" s="147">
        <v>36.67</v>
      </c>
      <c r="C29" s="147">
        <v>0</v>
      </c>
      <c r="D29" s="147">
        <v>0</v>
      </c>
      <c r="E29" s="147">
        <v>18.920000000000002</v>
      </c>
      <c r="F29" s="147">
        <v>0</v>
      </c>
      <c r="G29" s="147">
        <v>0</v>
      </c>
      <c r="H29" s="147">
        <v>18.920000000000002</v>
      </c>
      <c r="I29" s="147">
        <v>0</v>
      </c>
      <c r="J29" s="147">
        <v>0</v>
      </c>
    </row>
    <row r="30" spans="1:10" x14ac:dyDescent="0.15">
      <c r="A30" s="146">
        <v>103.5</v>
      </c>
      <c r="B30" s="146">
        <v>38.33</v>
      </c>
      <c r="C30" s="146">
        <v>0</v>
      </c>
      <c r="D30" s="146">
        <v>0</v>
      </c>
      <c r="E30" s="146">
        <v>19.829999999999998</v>
      </c>
      <c r="F30" s="146">
        <v>0</v>
      </c>
      <c r="G30" s="146">
        <v>0</v>
      </c>
      <c r="H30" s="146">
        <v>19.829999999999998</v>
      </c>
      <c r="I30" s="146">
        <v>0</v>
      </c>
      <c r="J30" s="146">
        <v>0</v>
      </c>
    </row>
    <row r="31" spans="1:10" x14ac:dyDescent="0.15">
      <c r="A31" s="147">
        <v>108</v>
      </c>
      <c r="B31" s="147">
        <v>40</v>
      </c>
      <c r="C31" s="147">
        <v>0</v>
      </c>
      <c r="D31" s="147">
        <v>0</v>
      </c>
      <c r="E31" s="147">
        <v>20.67</v>
      </c>
      <c r="F31" s="147">
        <v>0</v>
      </c>
      <c r="G31" s="147">
        <v>0</v>
      </c>
      <c r="H31" s="147">
        <v>20.67</v>
      </c>
      <c r="I31" s="147">
        <v>0</v>
      </c>
      <c r="J31" s="147">
        <v>0</v>
      </c>
    </row>
    <row r="32" spans="1:10" x14ac:dyDescent="0.15">
      <c r="A32" s="146">
        <v>112.5</v>
      </c>
      <c r="B32" s="146">
        <v>41.67</v>
      </c>
      <c r="C32" s="146">
        <v>0</v>
      </c>
      <c r="D32" s="146">
        <v>0</v>
      </c>
      <c r="E32" s="146">
        <v>21.5</v>
      </c>
      <c r="F32" s="146">
        <v>0</v>
      </c>
      <c r="G32" s="146">
        <v>0</v>
      </c>
      <c r="H32" s="146">
        <v>21.5</v>
      </c>
      <c r="I32" s="146">
        <v>0</v>
      </c>
      <c r="J32" s="146">
        <v>0</v>
      </c>
    </row>
    <row r="33" spans="1:10" x14ac:dyDescent="0.15">
      <c r="A33" s="147">
        <v>117</v>
      </c>
      <c r="B33" s="147">
        <v>43.33</v>
      </c>
      <c r="C33" s="147">
        <v>0</v>
      </c>
      <c r="D33" s="147">
        <v>0</v>
      </c>
      <c r="E33" s="147">
        <v>22.42</v>
      </c>
      <c r="F33" s="147">
        <v>0</v>
      </c>
      <c r="G33" s="147">
        <v>0</v>
      </c>
      <c r="H33" s="147">
        <v>22.42</v>
      </c>
      <c r="I33" s="147">
        <v>0</v>
      </c>
      <c r="J33" s="147">
        <v>0</v>
      </c>
    </row>
    <row r="34" spans="1:10" x14ac:dyDescent="0.15">
      <c r="A34" s="146">
        <v>121.5</v>
      </c>
      <c r="B34" s="146">
        <v>45</v>
      </c>
      <c r="C34" s="146">
        <v>0</v>
      </c>
      <c r="D34" s="146">
        <v>0</v>
      </c>
      <c r="E34" s="146">
        <v>23.25</v>
      </c>
      <c r="F34" s="146">
        <v>0</v>
      </c>
      <c r="G34" s="146">
        <v>0</v>
      </c>
      <c r="H34" s="146">
        <v>23.25</v>
      </c>
      <c r="I34" s="146">
        <v>0</v>
      </c>
      <c r="J34" s="146">
        <v>0</v>
      </c>
    </row>
    <row r="35" spans="1:10" x14ac:dyDescent="0.15">
      <c r="A35" s="147">
        <v>126</v>
      </c>
      <c r="B35" s="147">
        <v>46.67</v>
      </c>
      <c r="C35" s="147">
        <v>0</v>
      </c>
      <c r="D35" s="147">
        <v>0</v>
      </c>
      <c r="E35" s="147">
        <v>24.08</v>
      </c>
      <c r="F35" s="147">
        <v>0</v>
      </c>
      <c r="G35" s="147">
        <v>0</v>
      </c>
      <c r="H35" s="147">
        <v>24.08</v>
      </c>
      <c r="I35" s="147">
        <v>0</v>
      </c>
      <c r="J35" s="147">
        <v>0</v>
      </c>
    </row>
    <row r="36" spans="1:10" x14ac:dyDescent="0.15">
      <c r="A36" s="146">
        <v>130.5</v>
      </c>
      <c r="B36" s="146">
        <v>48.33</v>
      </c>
      <c r="C36" s="146">
        <v>0</v>
      </c>
      <c r="D36" s="146">
        <v>0</v>
      </c>
      <c r="E36" s="146">
        <v>25</v>
      </c>
      <c r="F36" s="146">
        <v>0</v>
      </c>
      <c r="G36" s="146">
        <v>0</v>
      </c>
      <c r="H36" s="146">
        <v>25</v>
      </c>
      <c r="I36" s="146">
        <v>0</v>
      </c>
      <c r="J36" s="146">
        <v>0</v>
      </c>
    </row>
    <row r="37" spans="1:10" x14ac:dyDescent="0.15">
      <c r="A37" s="147">
        <v>135</v>
      </c>
      <c r="B37" s="147">
        <v>50</v>
      </c>
      <c r="C37" s="147">
        <v>0</v>
      </c>
      <c r="D37" s="147">
        <v>0</v>
      </c>
      <c r="E37" s="147">
        <v>25.83</v>
      </c>
      <c r="F37" s="147">
        <v>0</v>
      </c>
      <c r="G37" s="147">
        <v>0</v>
      </c>
      <c r="H37" s="147">
        <v>25.83</v>
      </c>
      <c r="I37" s="147">
        <v>0</v>
      </c>
      <c r="J37" s="147">
        <v>0</v>
      </c>
    </row>
    <row r="38" spans="1:10" x14ac:dyDescent="0.15">
      <c r="A38" s="146">
        <v>139.5</v>
      </c>
      <c r="B38" s="146">
        <v>51.67</v>
      </c>
      <c r="C38" s="146">
        <v>0</v>
      </c>
      <c r="D38" s="146">
        <v>0</v>
      </c>
      <c r="E38" s="146">
        <v>26.67</v>
      </c>
      <c r="F38" s="146">
        <v>0</v>
      </c>
      <c r="G38" s="146">
        <v>0</v>
      </c>
      <c r="H38" s="146">
        <v>26.67</v>
      </c>
      <c r="I38" s="146">
        <v>0</v>
      </c>
      <c r="J38" s="146">
        <v>0</v>
      </c>
    </row>
    <row r="39" spans="1:10" x14ac:dyDescent="0.15">
      <c r="A39" s="147">
        <v>144</v>
      </c>
      <c r="B39" s="147">
        <v>53.33</v>
      </c>
      <c r="C39" s="147">
        <v>0</v>
      </c>
      <c r="D39" s="147">
        <v>0</v>
      </c>
      <c r="E39" s="147">
        <v>27.58</v>
      </c>
      <c r="F39" s="147">
        <v>0</v>
      </c>
      <c r="G39" s="147">
        <v>0</v>
      </c>
      <c r="H39" s="147">
        <v>27.58</v>
      </c>
      <c r="I39" s="147">
        <v>0</v>
      </c>
      <c r="J39" s="147">
        <v>0</v>
      </c>
    </row>
    <row r="40" spans="1:10" x14ac:dyDescent="0.15">
      <c r="A40" s="146">
        <v>148.5</v>
      </c>
      <c r="B40" s="146">
        <v>55</v>
      </c>
      <c r="C40" s="146">
        <v>0</v>
      </c>
      <c r="D40" s="146">
        <v>0</v>
      </c>
      <c r="E40" s="146">
        <v>28.42</v>
      </c>
      <c r="F40" s="146">
        <v>0</v>
      </c>
      <c r="G40" s="146">
        <v>0</v>
      </c>
      <c r="H40" s="146">
        <v>28.42</v>
      </c>
      <c r="I40" s="146">
        <v>0</v>
      </c>
      <c r="J40" s="146">
        <v>0</v>
      </c>
    </row>
    <row r="41" spans="1:10" x14ac:dyDescent="0.15">
      <c r="A41" s="147">
        <v>153</v>
      </c>
      <c r="B41" s="147">
        <v>56.67</v>
      </c>
      <c r="C41" s="147">
        <v>0</v>
      </c>
      <c r="D41" s="147">
        <v>0</v>
      </c>
      <c r="E41" s="147">
        <v>29.25</v>
      </c>
      <c r="F41" s="147">
        <v>0</v>
      </c>
      <c r="G41" s="147">
        <v>0</v>
      </c>
      <c r="H41" s="147">
        <v>29.25</v>
      </c>
      <c r="I41" s="147">
        <v>0</v>
      </c>
      <c r="J41" s="147">
        <v>0</v>
      </c>
    </row>
    <row r="42" spans="1:10" x14ac:dyDescent="0.15">
      <c r="A42" s="146">
        <v>157.5</v>
      </c>
      <c r="B42" s="146">
        <v>58.33</v>
      </c>
      <c r="C42" s="146">
        <v>0</v>
      </c>
      <c r="D42" s="146">
        <v>0</v>
      </c>
      <c r="E42" s="146">
        <v>30.17</v>
      </c>
      <c r="F42" s="146">
        <v>0</v>
      </c>
      <c r="G42" s="146">
        <v>0</v>
      </c>
      <c r="H42" s="146">
        <v>30.17</v>
      </c>
      <c r="I42" s="146">
        <v>0</v>
      </c>
      <c r="J42" s="146">
        <v>0</v>
      </c>
    </row>
    <row r="43" spans="1:10" x14ac:dyDescent="0.15">
      <c r="A43" s="147">
        <v>162</v>
      </c>
      <c r="B43" s="147">
        <v>60</v>
      </c>
      <c r="C43" s="147">
        <v>0</v>
      </c>
      <c r="D43" s="147">
        <v>0</v>
      </c>
      <c r="E43" s="147">
        <v>31</v>
      </c>
      <c r="F43" s="147">
        <v>0</v>
      </c>
      <c r="G43" s="147">
        <v>0</v>
      </c>
      <c r="H43" s="147">
        <v>31</v>
      </c>
      <c r="I43" s="147">
        <v>0</v>
      </c>
      <c r="J43" s="147">
        <v>0</v>
      </c>
    </row>
    <row r="44" spans="1:10" x14ac:dyDescent="0.15">
      <c r="A44" s="146">
        <v>166.5</v>
      </c>
      <c r="B44" s="146">
        <v>61.67</v>
      </c>
      <c r="C44" s="146">
        <v>0</v>
      </c>
      <c r="D44" s="146">
        <v>0</v>
      </c>
      <c r="E44" s="146">
        <v>31.92</v>
      </c>
      <c r="F44" s="146">
        <v>0</v>
      </c>
      <c r="G44" s="146">
        <v>0</v>
      </c>
      <c r="H44" s="146">
        <v>31.92</v>
      </c>
      <c r="I44" s="146">
        <v>0</v>
      </c>
      <c r="J44" s="146">
        <v>0</v>
      </c>
    </row>
    <row r="45" spans="1:10" x14ac:dyDescent="0.15">
      <c r="A45" s="147">
        <v>171</v>
      </c>
      <c r="B45" s="147">
        <v>63.33</v>
      </c>
      <c r="C45" s="147">
        <v>0</v>
      </c>
      <c r="D45" s="147">
        <v>0</v>
      </c>
      <c r="E45" s="147">
        <v>32.75</v>
      </c>
      <c r="F45" s="147">
        <v>0</v>
      </c>
      <c r="G45" s="147">
        <v>0</v>
      </c>
      <c r="H45" s="147">
        <v>32.75</v>
      </c>
      <c r="I45" s="147">
        <v>0</v>
      </c>
      <c r="J45" s="147">
        <v>0</v>
      </c>
    </row>
    <row r="46" spans="1:10" x14ac:dyDescent="0.15">
      <c r="A46" s="146">
        <v>175.5</v>
      </c>
      <c r="B46" s="146">
        <v>65</v>
      </c>
      <c r="C46" s="146">
        <v>0</v>
      </c>
      <c r="D46" s="146">
        <v>0</v>
      </c>
      <c r="E46" s="146">
        <v>33.58</v>
      </c>
      <c r="F46" s="146">
        <v>0</v>
      </c>
      <c r="G46" s="146">
        <v>0</v>
      </c>
      <c r="H46" s="146">
        <v>33.58</v>
      </c>
      <c r="I46" s="146">
        <v>0</v>
      </c>
      <c r="J46" s="146">
        <v>0</v>
      </c>
    </row>
    <row r="47" spans="1:10" x14ac:dyDescent="0.15">
      <c r="A47" s="147">
        <v>180</v>
      </c>
      <c r="B47" s="147">
        <v>66.67</v>
      </c>
      <c r="C47" s="147">
        <v>0</v>
      </c>
      <c r="D47" s="147">
        <v>0</v>
      </c>
      <c r="E47" s="147">
        <v>34.5</v>
      </c>
      <c r="F47" s="147">
        <v>0</v>
      </c>
      <c r="G47" s="147">
        <v>0</v>
      </c>
      <c r="H47" s="147">
        <v>34.5</v>
      </c>
      <c r="I47" s="147">
        <v>0</v>
      </c>
      <c r="J47" s="147">
        <v>0</v>
      </c>
    </row>
    <row r="48" spans="1:10" x14ac:dyDescent="0.15">
      <c r="A48" s="146">
        <v>184.5</v>
      </c>
      <c r="B48" s="146">
        <v>68.33</v>
      </c>
      <c r="C48" s="146">
        <v>0</v>
      </c>
      <c r="D48" s="146">
        <v>0</v>
      </c>
      <c r="E48" s="146">
        <v>35.33</v>
      </c>
      <c r="F48" s="146">
        <v>0</v>
      </c>
      <c r="G48" s="146">
        <v>0</v>
      </c>
      <c r="H48" s="146">
        <v>35.33</v>
      </c>
      <c r="I48" s="146">
        <v>0</v>
      </c>
      <c r="J48" s="146">
        <v>0</v>
      </c>
    </row>
    <row r="49" spans="1:10" x14ac:dyDescent="0.15">
      <c r="A49" s="147">
        <v>189</v>
      </c>
      <c r="B49" s="147">
        <v>70</v>
      </c>
      <c r="C49" s="147">
        <v>0</v>
      </c>
      <c r="D49" s="147">
        <v>0</v>
      </c>
      <c r="E49" s="147">
        <v>36.17</v>
      </c>
      <c r="F49" s="147">
        <v>0</v>
      </c>
      <c r="G49" s="147">
        <v>0</v>
      </c>
      <c r="H49" s="147">
        <v>36.17</v>
      </c>
      <c r="I49" s="147">
        <v>0</v>
      </c>
      <c r="J49" s="147">
        <v>0</v>
      </c>
    </row>
    <row r="50" spans="1:10" x14ac:dyDescent="0.15">
      <c r="A50" s="146">
        <v>193.5</v>
      </c>
      <c r="B50" s="146">
        <v>71.67</v>
      </c>
      <c r="C50" s="146">
        <v>0</v>
      </c>
      <c r="D50" s="146">
        <v>0</v>
      </c>
      <c r="E50" s="146">
        <v>37.08</v>
      </c>
      <c r="F50" s="146">
        <v>0</v>
      </c>
      <c r="G50" s="146">
        <v>0</v>
      </c>
      <c r="H50" s="146">
        <v>37.08</v>
      </c>
      <c r="I50" s="146">
        <v>0</v>
      </c>
      <c r="J50" s="146">
        <v>0</v>
      </c>
    </row>
    <row r="51" spans="1:10" x14ac:dyDescent="0.15">
      <c r="A51" s="147">
        <v>198</v>
      </c>
      <c r="B51" s="147">
        <v>73.33</v>
      </c>
      <c r="C51" s="147">
        <v>0</v>
      </c>
      <c r="D51" s="147">
        <v>0</v>
      </c>
      <c r="E51" s="147">
        <v>37.92</v>
      </c>
      <c r="F51" s="147">
        <v>0</v>
      </c>
      <c r="G51" s="147">
        <v>0</v>
      </c>
      <c r="H51" s="147">
        <v>37.92</v>
      </c>
      <c r="I51" s="147">
        <v>0</v>
      </c>
      <c r="J51" s="147">
        <v>0</v>
      </c>
    </row>
    <row r="52" spans="1:10" x14ac:dyDescent="0.15">
      <c r="A52" s="146">
        <v>202.5</v>
      </c>
      <c r="B52" s="146">
        <v>75</v>
      </c>
      <c r="C52" s="146">
        <v>0</v>
      </c>
      <c r="D52" s="146">
        <v>0</v>
      </c>
      <c r="E52" s="146">
        <v>38.75</v>
      </c>
      <c r="F52" s="146">
        <v>0</v>
      </c>
      <c r="G52" s="146">
        <v>0</v>
      </c>
      <c r="H52" s="146">
        <v>38.75</v>
      </c>
      <c r="I52" s="146">
        <v>0</v>
      </c>
      <c r="J52" s="146">
        <v>0</v>
      </c>
    </row>
    <row r="53" spans="1:10" x14ac:dyDescent="0.15">
      <c r="A53" s="147">
        <v>207</v>
      </c>
      <c r="B53" s="147">
        <v>76.67</v>
      </c>
      <c r="C53" s="147">
        <v>0</v>
      </c>
      <c r="D53" s="147">
        <v>0</v>
      </c>
      <c r="E53" s="147">
        <v>39.67</v>
      </c>
      <c r="F53" s="147">
        <v>0</v>
      </c>
      <c r="G53" s="147">
        <v>0</v>
      </c>
      <c r="H53" s="147">
        <v>39.67</v>
      </c>
      <c r="I53" s="147">
        <v>0</v>
      </c>
      <c r="J53" s="147">
        <v>0</v>
      </c>
    </row>
    <row r="54" spans="1:10" x14ac:dyDescent="0.15">
      <c r="A54" s="146">
        <v>211.5</v>
      </c>
      <c r="B54" s="146">
        <v>78.33</v>
      </c>
      <c r="C54" s="146">
        <v>0</v>
      </c>
      <c r="D54" s="146">
        <v>0</v>
      </c>
      <c r="E54" s="146">
        <v>40.5</v>
      </c>
      <c r="F54" s="146">
        <v>0</v>
      </c>
      <c r="G54" s="146">
        <v>0</v>
      </c>
      <c r="H54" s="146">
        <v>40.5</v>
      </c>
      <c r="I54" s="146">
        <v>0</v>
      </c>
      <c r="J54" s="146">
        <v>0</v>
      </c>
    </row>
    <row r="55" spans="1:10" x14ac:dyDescent="0.15">
      <c r="A55" s="147">
        <v>216</v>
      </c>
      <c r="B55" s="147">
        <v>80</v>
      </c>
      <c r="C55" s="147">
        <v>0</v>
      </c>
      <c r="D55" s="147">
        <v>0</v>
      </c>
      <c r="E55" s="147">
        <v>41.33</v>
      </c>
      <c r="F55" s="147">
        <v>0</v>
      </c>
      <c r="G55" s="147">
        <v>0</v>
      </c>
      <c r="H55" s="147">
        <v>41.33</v>
      </c>
      <c r="I55" s="147">
        <v>0</v>
      </c>
      <c r="J55" s="147">
        <v>0</v>
      </c>
    </row>
    <row r="56" spans="1:10" x14ac:dyDescent="0.15">
      <c r="A56" s="146">
        <v>220.5</v>
      </c>
      <c r="B56" s="146">
        <v>81.67</v>
      </c>
      <c r="C56" s="146">
        <v>0</v>
      </c>
      <c r="D56" s="146">
        <v>0</v>
      </c>
      <c r="E56" s="146">
        <v>42.25</v>
      </c>
      <c r="F56" s="146">
        <v>0</v>
      </c>
      <c r="G56" s="146">
        <v>0</v>
      </c>
      <c r="H56" s="146">
        <v>42.25</v>
      </c>
      <c r="I56" s="146">
        <v>0</v>
      </c>
      <c r="J56" s="146">
        <v>0</v>
      </c>
    </row>
    <row r="57" spans="1:10" x14ac:dyDescent="0.15">
      <c r="A57" s="147">
        <v>225</v>
      </c>
      <c r="B57" s="147">
        <v>83.33</v>
      </c>
      <c r="C57" s="147">
        <v>0</v>
      </c>
      <c r="D57" s="147">
        <v>0</v>
      </c>
      <c r="E57" s="147">
        <v>43.08</v>
      </c>
      <c r="F57" s="147">
        <v>0</v>
      </c>
      <c r="G57" s="147">
        <v>0</v>
      </c>
      <c r="H57" s="147">
        <v>43.08</v>
      </c>
      <c r="I57" s="147">
        <v>0</v>
      </c>
      <c r="J57" s="147">
        <v>0</v>
      </c>
    </row>
    <row r="58" spans="1:10" x14ac:dyDescent="0.15">
      <c r="A58" s="146">
        <v>229.5</v>
      </c>
      <c r="B58" s="146">
        <v>85</v>
      </c>
      <c r="C58" s="146">
        <v>0</v>
      </c>
      <c r="D58" s="146">
        <v>0</v>
      </c>
      <c r="E58" s="146">
        <v>43.92</v>
      </c>
      <c r="F58" s="146">
        <v>0</v>
      </c>
      <c r="G58" s="146">
        <v>0</v>
      </c>
      <c r="H58" s="146">
        <v>43.92</v>
      </c>
      <c r="I58" s="146">
        <v>0</v>
      </c>
      <c r="J58" s="146">
        <v>0</v>
      </c>
    </row>
    <row r="59" spans="1:10" x14ac:dyDescent="0.15">
      <c r="A59" s="147">
        <v>234</v>
      </c>
      <c r="B59" s="147">
        <v>86.67</v>
      </c>
      <c r="C59" s="147">
        <v>0</v>
      </c>
      <c r="D59" s="147">
        <v>0</v>
      </c>
      <c r="E59" s="147">
        <v>44.83</v>
      </c>
      <c r="F59" s="147">
        <v>0</v>
      </c>
      <c r="G59" s="147">
        <v>0</v>
      </c>
      <c r="H59" s="147">
        <v>44.83</v>
      </c>
      <c r="I59" s="147">
        <v>0</v>
      </c>
      <c r="J59" s="147">
        <v>0</v>
      </c>
    </row>
    <row r="60" spans="1:10" x14ac:dyDescent="0.15">
      <c r="A60" s="146">
        <v>238.5</v>
      </c>
      <c r="B60" s="146">
        <v>88.33</v>
      </c>
      <c r="C60" s="146">
        <v>0</v>
      </c>
      <c r="D60" s="146">
        <v>0</v>
      </c>
      <c r="E60" s="146">
        <v>45.67</v>
      </c>
      <c r="F60" s="146">
        <v>0</v>
      </c>
      <c r="G60" s="146">
        <v>0</v>
      </c>
      <c r="H60" s="146">
        <v>45.67</v>
      </c>
      <c r="I60" s="146">
        <v>0</v>
      </c>
      <c r="J60" s="146">
        <v>0</v>
      </c>
    </row>
    <row r="61" spans="1:10" x14ac:dyDescent="0.15">
      <c r="A61" s="147">
        <v>243</v>
      </c>
      <c r="B61" s="147">
        <v>90</v>
      </c>
      <c r="C61" s="147">
        <v>0</v>
      </c>
      <c r="D61" s="147">
        <v>0</v>
      </c>
      <c r="E61" s="147">
        <v>46.5</v>
      </c>
      <c r="F61" s="147">
        <v>0</v>
      </c>
      <c r="G61" s="147">
        <v>0</v>
      </c>
      <c r="H61" s="147">
        <v>46.5</v>
      </c>
      <c r="I61" s="147">
        <v>0</v>
      </c>
      <c r="J61" s="147">
        <v>0</v>
      </c>
    </row>
    <row r="62" spans="1:10" x14ac:dyDescent="0.15">
      <c r="A62" s="146">
        <v>247.5</v>
      </c>
      <c r="B62" s="146">
        <v>91.67</v>
      </c>
      <c r="C62" s="146">
        <v>0</v>
      </c>
      <c r="D62" s="146">
        <v>0</v>
      </c>
      <c r="E62" s="146">
        <v>47.42</v>
      </c>
      <c r="F62" s="146">
        <v>0</v>
      </c>
      <c r="G62" s="146">
        <v>0</v>
      </c>
      <c r="H62" s="146">
        <v>47.42</v>
      </c>
      <c r="I62" s="146">
        <v>0</v>
      </c>
      <c r="J62" s="146">
        <v>0</v>
      </c>
    </row>
    <row r="63" spans="1:10" x14ac:dyDescent="0.15">
      <c r="A63" s="147">
        <v>252</v>
      </c>
      <c r="B63" s="147">
        <v>93.33</v>
      </c>
      <c r="C63" s="147">
        <v>0</v>
      </c>
      <c r="D63" s="147">
        <v>0</v>
      </c>
      <c r="E63" s="147">
        <v>48.25</v>
      </c>
      <c r="F63" s="147">
        <v>0</v>
      </c>
      <c r="G63" s="147">
        <v>0</v>
      </c>
      <c r="H63" s="147">
        <v>48.25</v>
      </c>
      <c r="I63" s="147">
        <v>0</v>
      </c>
      <c r="J63" s="147">
        <v>0</v>
      </c>
    </row>
    <row r="64" spans="1:10" x14ac:dyDescent="0.15">
      <c r="A64" s="146">
        <v>256.5</v>
      </c>
      <c r="B64" s="146">
        <v>95.08</v>
      </c>
      <c r="C64" s="146">
        <v>0</v>
      </c>
      <c r="D64" s="146">
        <v>0</v>
      </c>
      <c r="E64" s="146">
        <v>49.17</v>
      </c>
      <c r="F64" s="146">
        <v>0</v>
      </c>
      <c r="G64" s="146">
        <v>0</v>
      </c>
      <c r="H64" s="146">
        <v>49.17</v>
      </c>
      <c r="I64" s="146">
        <v>0</v>
      </c>
      <c r="J64" s="146">
        <v>0</v>
      </c>
    </row>
    <row r="65" spans="1:10" x14ac:dyDescent="0.15">
      <c r="A65" s="147">
        <v>261</v>
      </c>
      <c r="B65" s="147">
        <v>96.75</v>
      </c>
      <c r="C65" s="147">
        <v>0</v>
      </c>
      <c r="D65" s="147">
        <v>0</v>
      </c>
      <c r="E65" s="147">
        <v>50</v>
      </c>
      <c r="F65" s="147">
        <v>0</v>
      </c>
      <c r="G65" s="147">
        <v>0</v>
      </c>
      <c r="H65" s="147">
        <v>50</v>
      </c>
      <c r="I65" s="147">
        <v>0</v>
      </c>
      <c r="J65" s="147">
        <v>0</v>
      </c>
    </row>
    <row r="66" spans="1:10" x14ac:dyDescent="0.15">
      <c r="A66" s="146">
        <v>265.5</v>
      </c>
      <c r="B66" s="146">
        <v>98.42</v>
      </c>
      <c r="C66" s="146">
        <v>0</v>
      </c>
      <c r="D66" s="146">
        <v>0</v>
      </c>
      <c r="E66" s="146">
        <v>50.83</v>
      </c>
      <c r="F66" s="146">
        <v>0</v>
      </c>
      <c r="G66" s="146">
        <v>0</v>
      </c>
      <c r="H66" s="146">
        <v>50.83</v>
      </c>
      <c r="I66" s="146">
        <v>0</v>
      </c>
      <c r="J66" s="146">
        <v>0</v>
      </c>
    </row>
    <row r="67" spans="1:10" x14ac:dyDescent="0.15">
      <c r="A67" s="147">
        <v>270</v>
      </c>
      <c r="B67" s="147">
        <v>100.08</v>
      </c>
      <c r="C67" s="147">
        <v>0</v>
      </c>
      <c r="D67" s="147">
        <v>0</v>
      </c>
      <c r="E67" s="147">
        <v>51.75</v>
      </c>
      <c r="F67" s="147">
        <v>0</v>
      </c>
      <c r="G67" s="147">
        <v>0</v>
      </c>
      <c r="H67" s="147">
        <v>51.75</v>
      </c>
      <c r="I67" s="147">
        <v>0</v>
      </c>
      <c r="J67" s="147">
        <v>0</v>
      </c>
    </row>
    <row r="68" spans="1:10" x14ac:dyDescent="0.15">
      <c r="A68" s="146">
        <v>274.5</v>
      </c>
      <c r="B68" s="146">
        <v>101.75</v>
      </c>
      <c r="C68" s="146">
        <v>0</v>
      </c>
      <c r="D68" s="146">
        <v>0</v>
      </c>
      <c r="E68" s="146">
        <v>52.58</v>
      </c>
      <c r="F68" s="146">
        <v>0</v>
      </c>
      <c r="G68" s="146">
        <v>0</v>
      </c>
      <c r="H68" s="146">
        <v>52.58</v>
      </c>
      <c r="I68" s="146">
        <v>0</v>
      </c>
      <c r="J68" s="146">
        <v>0</v>
      </c>
    </row>
    <row r="69" spans="1:10" x14ac:dyDescent="0.15">
      <c r="A69" s="147">
        <v>279</v>
      </c>
      <c r="B69" s="147">
        <v>103.42</v>
      </c>
      <c r="C69" s="147">
        <v>0</v>
      </c>
      <c r="D69" s="147">
        <v>0</v>
      </c>
      <c r="E69" s="147">
        <v>53.42</v>
      </c>
      <c r="F69" s="147">
        <v>0</v>
      </c>
      <c r="G69" s="147">
        <v>0</v>
      </c>
      <c r="H69" s="147">
        <v>53.42</v>
      </c>
      <c r="I69" s="147">
        <v>0</v>
      </c>
      <c r="J69" s="147">
        <v>0</v>
      </c>
    </row>
    <row r="70" spans="1:10" x14ac:dyDescent="0.15">
      <c r="A70" s="146">
        <v>283.5</v>
      </c>
      <c r="B70" s="146">
        <v>105.08</v>
      </c>
      <c r="C70" s="146">
        <v>0</v>
      </c>
      <c r="D70" s="146">
        <v>0</v>
      </c>
      <c r="E70" s="146">
        <v>54.33</v>
      </c>
      <c r="F70" s="146">
        <v>0</v>
      </c>
      <c r="G70" s="146">
        <v>0</v>
      </c>
      <c r="H70" s="146">
        <v>54.33</v>
      </c>
      <c r="I70" s="146">
        <v>0</v>
      </c>
      <c r="J70" s="146">
        <v>0</v>
      </c>
    </row>
    <row r="71" spans="1:10" x14ac:dyDescent="0.15">
      <c r="A71" s="147">
        <v>288</v>
      </c>
      <c r="B71" s="147">
        <v>106.75</v>
      </c>
      <c r="C71" s="147">
        <v>0</v>
      </c>
      <c r="D71" s="147">
        <v>0</v>
      </c>
      <c r="E71" s="147">
        <v>55.17</v>
      </c>
      <c r="F71" s="147">
        <v>0</v>
      </c>
      <c r="G71" s="147">
        <v>0</v>
      </c>
      <c r="H71" s="147">
        <v>55.17</v>
      </c>
      <c r="I71" s="147">
        <v>0</v>
      </c>
      <c r="J71" s="147">
        <v>0</v>
      </c>
    </row>
    <row r="72" spans="1:10" x14ac:dyDescent="0.15">
      <c r="A72" s="146">
        <v>292.5</v>
      </c>
      <c r="B72" s="146">
        <v>108.42</v>
      </c>
      <c r="C72" s="146">
        <v>0</v>
      </c>
      <c r="D72" s="146">
        <v>0</v>
      </c>
      <c r="E72" s="146">
        <v>56</v>
      </c>
      <c r="F72" s="146">
        <v>0</v>
      </c>
      <c r="G72" s="146">
        <v>0</v>
      </c>
      <c r="H72" s="146">
        <v>56</v>
      </c>
      <c r="I72" s="146">
        <v>0</v>
      </c>
      <c r="J72" s="146">
        <v>0</v>
      </c>
    </row>
    <row r="73" spans="1:10" x14ac:dyDescent="0.15">
      <c r="A73" s="147">
        <v>297</v>
      </c>
      <c r="B73" s="147">
        <v>110.08</v>
      </c>
      <c r="C73" s="147">
        <v>0</v>
      </c>
      <c r="D73" s="147">
        <v>0</v>
      </c>
      <c r="E73" s="147">
        <v>56.92</v>
      </c>
      <c r="F73" s="147">
        <v>0</v>
      </c>
      <c r="G73" s="147">
        <v>0</v>
      </c>
      <c r="H73" s="147">
        <v>56.92</v>
      </c>
      <c r="I73" s="147">
        <v>0</v>
      </c>
      <c r="J73" s="147">
        <v>0</v>
      </c>
    </row>
    <row r="74" spans="1:10" x14ac:dyDescent="0.15">
      <c r="A74" s="146">
        <v>301.5</v>
      </c>
      <c r="B74" s="146">
        <v>111.75</v>
      </c>
      <c r="C74" s="146">
        <v>0</v>
      </c>
      <c r="D74" s="146">
        <v>0</v>
      </c>
      <c r="E74" s="146">
        <v>57.75</v>
      </c>
      <c r="F74" s="146">
        <v>0</v>
      </c>
      <c r="G74" s="146">
        <v>0</v>
      </c>
      <c r="H74" s="146">
        <v>57.75</v>
      </c>
      <c r="I74" s="146">
        <v>0</v>
      </c>
      <c r="J74" s="146">
        <v>0</v>
      </c>
    </row>
    <row r="75" spans="1:10" x14ac:dyDescent="0.15">
      <c r="A75" s="147">
        <v>306</v>
      </c>
      <c r="B75" s="147">
        <v>113.42</v>
      </c>
      <c r="C75" s="147">
        <v>0</v>
      </c>
      <c r="D75" s="147">
        <v>0</v>
      </c>
      <c r="E75" s="147">
        <v>58.58</v>
      </c>
      <c r="F75" s="147">
        <v>0</v>
      </c>
      <c r="G75" s="147">
        <v>0</v>
      </c>
      <c r="H75" s="147">
        <v>58.58</v>
      </c>
      <c r="I75" s="147">
        <v>0</v>
      </c>
      <c r="J75" s="147">
        <v>0</v>
      </c>
    </row>
    <row r="76" spans="1:10" x14ac:dyDescent="0.15">
      <c r="A76" s="146">
        <v>310.5</v>
      </c>
      <c r="B76" s="146">
        <v>115.08</v>
      </c>
      <c r="C76" s="146">
        <v>0</v>
      </c>
      <c r="D76" s="146">
        <v>0</v>
      </c>
      <c r="E76" s="146">
        <v>59.5</v>
      </c>
      <c r="F76" s="146">
        <v>0</v>
      </c>
      <c r="G76" s="146">
        <v>0</v>
      </c>
      <c r="H76" s="146">
        <v>59.5</v>
      </c>
      <c r="I76" s="146">
        <v>0</v>
      </c>
      <c r="J76" s="146">
        <v>0</v>
      </c>
    </row>
    <row r="77" spans="1:10" x14ac:dyDescent="0.15">
      <c r="A77" s="147">
        <v>315</v>
      </c>
      <c r="B77" s="147">
        <v>116.75</v>
      </c>
      <c r="C77" s="147">
        <v>0</v>
      </c>
      <c r="D77" s="147">
        <v>0</v>
      </c>
      <c r="E77" s="147">
        <v>60.33</v>
      </c>
      <c r="F77" s="147">
        <v>0</v>
      </c>
      <c r="G77" s="147">
        <v>0</v>
      </c>
      <c r="H77" s="147">
        <v>60.33</v>
      </c>
      <c r="I77" s="147">
        <v>0</v>
      </c>
      <c r="J77" s="147">
        <v>0</v>
      </c>
    </row>
    <row r="78" spans="1:10" x14ac:dyDescent="0.15">
      <c r="A78" s="146">
        <v>319.5</v>
      </c>
      <c r="B78" s="146">
        <v>118.42</v>
      </c>
      <c r="C78" s="146">
        <v>0</v>
      </c>
      <c r="D78" s="146">
        <v>0</v>
      </c>
      <c r="E78" s="146">
        <v>61.17</v>
      </c>
      <c r="F78" s="146">
        <v>0</v>
      </c>
      <c r="G78" s="146">
        <v>0</v>
      </c>
      <c r="H78" s="146">
        <v>61.17</v>
      </c>
      <c r="I78" s="146">
        <v>0</v>
      </c>
      <c r="J78" s="146">
        <v>0</v>
      </c>
    </row>
    <row r="79" spans="1:10" x14ac:dyDescent="0.15">
      <c r="A79" s="147">
        <v>324</v>
      </c>
      <c r="B79" s="147">
        <v>120.08</v>
      </c>
      <c r="C79" s="147">
        <v>0</v>
      </c>
      <c r="D79" s="147">
        <v>0</v>
      </c>
      <c r="E79" s="147">
        <v>62.08</v>
      </c>
      <c r="F79" s="147">
        <v>0</v>
      </c>
      <c r="G79" s="147">
        <v>0</v>
      </c>
      <c r="H79" s="147">
        <v>62.08</v>
      </c>
      <c r="I79" s="147">
        <v>0</v>
      </c>
      <c r="J79" s="147">
        <v>0</v>
      </c>
    </row>
    <row r="80" spans="1:10" x14ac:dyDescent="0.15">
      <c r="A80" s="146">
        <v>328.5</v>
      </c>
      <c r="B80" s="146">
        <v>121.75</v>
      </c>
      <c r="C80" s="146">
        <v>0</v>
      </c>
      <c r="D80" s="146">
        <v>0</v>
      </c>
      <c r="E80" s="146">
        <v>62.92</v>
      </c>
      <c r="F80" s="146">
        <v>0</v>
      </c>
      <c r="G80" s="146">
        <v>0</v>
      </c>
      <c r="H80" s="146">
        <v>62.92</v>
      </c>
      <c r="I80" s="146">
        <v>0</v>
      </c>
      <c r="J80" s="146">
        <v>0</v>
      </c>
    </row>
    <row r="81" spans="1:10" x14ac:dyDescent="0.15">
      <c r="A81" s="147">
        <v>333</v>
      </c>
      <c r="B81" s="147">
        <v>123.42</v>
      </c>
      <c r="C81" s="147">
        <v>0</v>
      </c>
      <c r="D81" s="147">
        <v>0</v>
      </c>
      <c r="E81" s="147">
        <v>63.83</v>
      </c>
      <c r="F81" s="147">
        <v>0</v>
      </c>
      <c r="G81" s="147">
        <v>0</v>
      </c>
      <c r="H81" s="147">
        <v>63.83</v>
      </c>
      <c r="I81" s="147">
        <v>0</v>
      </c>
      <c r="J81" s="147">
        <v>0</v>
      </c>
    </row>
    <row r="82" spans="1:10" x14ac:dyDescent="0.15">
      <c r="A82" s="146">
        <v>337.5</v>
      </c>
      <c r="B82" s="146">
        <v>125.08</v>
      </c>
      <c r="C82" s="146">
        <v>0</v>
      </c>
      <c r="D82" s="146">
        <v>0</v>
      </c>
      <c r="E82" s="146">
        <v>64.67</v>
      </c>
      <c r="F82" s="146">
        <v>0</v>
      </c>
      <c r="G82" s="146">
        <v>0</v>
      </c>
      <c r="H82" s="146">
        <v>64.67</v>
      </c>
      <c r="I82" s="146">
        <v>0</v>
      </c>
      <c r="J82" s="146">
        <v>0</v>
      </c>
    </row>
    <row r="83" spans="1:10" x14ac:dyDescent="0.15">
      <c r="A83" s="147">
        <v>342</v>
      </c>
      <c r="B83" s="147">
        <v>126.75</v>
      </c>
      <c r="C83" s="147">
        <v>0</v>
      </c>
      <c r="D83" s="147">
        <v>0</v>
      </c>
      <c r="E83" s="147">
        <v>65.5</v>
      </c>
      <c r="F83" s="147">
        <v>0</v>
      </c>
      <c r="G83" s="147">
        <v>0</v>
      </c>
      <c r="H83" s="147">
        <v>65.5</v>
      </c>
      <c r="I83" s="147">
        <v>0</v>
      </c>
      <c r="J83" s="147">
        <v>0</v>
      </c>
    </row>
    <row r="84" spans="1:10" x14ac:dyDescent="0.15">
      <c r="A84" s="146">
        <v>346.5</v>
      </c>
      <c r="B84" s="146">
        <v>128.41999999999999</v>
      </c>
      <c r="C84" s="146">
        <v>0</v>
      </c>
      <c r="D84" s="146">
        <v>0</v>
      </c>
      <c r="E84" s="146">
        <v>66.42</v>
      </c>
      <c r="F84" s="146">
        <v>0</v>
      </c>
      <c r="G84" s="146">
        <v>0</v>
      </c>
      <c r="H84" s="146">
        <v>66.42</v>
      </c>
      <c r="I84" s="146">
        <v>0</v>
      </c>
      <c r="J84" s="146">
        <v>0</v>
      </c>
    </row>
    <row r="85" spans="1:10" x14ac:dyDescent="0.15">
      <c r="A85" s="147">
        <v>351</v>
      </c>
      <c r="B85" s="147">
        <v>130.08000000000001</v>
      </c>
      <c r="C85" s="147">
        <v>0</v>
      </c>
      <c r="D85" s="147">
        <v>0</v>
      </c>
      <c r="E85" s="147">
        <v>67.25</v>
      </c>
      <c r="F85" s="147">
        <v>0</v>
      </c>
      <c r="G85" s="147">
        <v>0</v>
      </c>
      <c r="H85" s="147">
        <v>67.25</v>
      </c>
      <c r="I85" s="147">
        <v>0</v>
      </c>
      <c r="J85" s="147">
        <v>0</v>
      </c>
    </row>
    <row r="86" spans="1:10" x14ac:dyDescent="0.15">
      <c r="A86" s="146">
        <v>355.5</v>
      </c>
      <c r="B86" s="146">
        <v>131.75</v>
      </c>
      <c r="C86" s="146">
        <v>0</v>
      </c>
      <c r="D86" s="146">
        <v>0</v>
      </c>
      <c r="E86" s="146">
        <v>68.08</v>
      </c>
      <c r="F86" s="146">
        <v>0</v>
      </c>
      <c r="G86" s="146">
        <v>0</v>
      </c>
      <c r="H86" s="146">
        <v>68.08</v>
      </c>
      <c r="I86" s="146">
        <v>0</v>
      </c>
      <c r="J86" s="146">
        <v>0</v>
      </c>
    </row>
    <row r="87" spans="1:10" x14ac:dyDescent="0.15">
      <c r="A87" s="147">
        <v>360</v>
      </c>
      <c r="B87" s="147">
        <v>133.41999999999999</v>
      </c>
      <c r="C87" s="147">
        <v>0</v>
      </c>
      <c r="D87" s="147">
        <v>0</v>
      </c>
      <c r="E87" s="147">
        <v>69</v>
      </c>
      <c r="F87" s="147">
        <v>0</v>
      </c>
      <c r="G87" s="147">
        <v>0</v>
      </c>
      <c r="H87" s="147">
        <v>69</v>
      </c>
      <c r="I87" s="147">
        <v>0</v>
      </c>
      <c r="J87" s="147">
        <v>0</v>
      </c>
    </row>
    <row r="88" spans="1:10" x14ac:dyDescent="0.15">
      <c r="A88" s="146">
        <v>364.5</v>
      </c>
      <c r="B88" s="146">
        <v>135.08000000000001</v>
      </c>
      <c r="C88" s="146">
        <v>0</v>
      </c>
      <c r="D88" s="146">
        <v>0</v>
      </c>
      <c r="E88" s="146">
        <v>69.83</v>
      </c>
      <c r="F88" s="146">
        <v>0</v>
      </c>
      <c r="G88" s="146">
        <v>0</v>
      </c>
      <c r="H88" s="146">
        <v>69.83</v>
      </c>
      <c r="I88" s="146">
        <v>0</v>
      </c>
      <c r="J88" s="146">
        <v>0</v>
      </c>
    </row>
    <row r="89" spans="1:10" x14ac:dyDescent="0.15">
      <c r="A89" s="147">
        <v>369</v>
      </c>
      <c r="B89" s="147">
        <v>136.75</v>
      </c>
      <c r="C89" s="147">
        <v>0</v>
      </c>
      <c r="D89" s="147">
        <v>0</v>
      </c>
      <c r="E89" s="147">
        <v>70.67</v>
      </c>
      <c r="F89" s="147">
        <v>0</v>
      </c>
      <c r="G89" s="147">
        <v>0</v>
      </c>
      <c r="H89" s="147">
        <v>70.67</v>
      </c>
      <c r="I89" s="147">
        <v>0</v>
      </c>
      <c r="J89" s="147">
        <v>0</v>
      </c>
    </row>
    <row r="90" spans="1:10" x14ac:dyDescent="0.15">
      <c r="A90" s="146">
        <v>373.5</v>
      </c>
      <c r="B90" s="146">
        <v>138.41999999999999</v>
      </c>
      <c r="C90" s="146">
        <v>0</v>
      </c>
      <c r="D90" s="146">
        <v>0</v>
      </c>
      <c r="E90" s="146">
        <v>71.58</v>
      </c>
      <c r="F90" s="146">
        <v>0</v>
      </c>
      <c r="G90" s="146">
        <v>0</v>
      </c>
      <c r="H90" s="146">
        <v>71.58</v>
      </c>
      <c r="I90" s="146">
        <v>0</v>
      </c>
      <c r="J90" s="146">
        <v>0</v>
      </c>
    </row>
    <row r="91" spans="1:10" x14ac:dyDescent="0.15">
      <c r="A91" s="147">
        <v>378</v>
      </c>
      <c r="B91" s="147">
        <v>140.08000000000001</v>
      </c>
      <c r="C91" s="147">
        <v>0</v>
      </c>
      <c r="D91" s="147">
        <v>0</v>
      </c>
      <c r="E91" s="147">
        <v>72.42</v>
      </c>
      <c r="F91" s="147">
        <v>0</v>
      </c>
      <c r="G91" s="147">
        <v>0</v>
      </c>
      <c r="H91" s="147">
        <v>72.42</v>
      </c>
      <c r="I91" s="147">
        <v>0</v>
      </c>
      <c r="J91" s="147">
        <v>0</v>
      </c>
    </row>
    <row r="92" spans="1:10" x14ac:dyDescent="0.15">
      <c r="A92" s="146">
        <v>382.5</v>
      </c>
      <c r="B92" s="146">
        <v>141.75</v>
      </c>
      <c r="C92" s="146">
        <v>0</v>
      </c>
      <c r="D92" s="146">
        <v>0</v>
      </c>
      <c r="E92" s="146">
        <v>73.25</v>
      </c>
      <c r="F92" s="146">
        <v>0</v>
      </c>
      <c r="G92" s="146">
        <v>0</v>
      </c>
      <c r="H92" s="146">
        <v>73.25</v>
      </c>
      <c r="I92" s="146">
        <v>0</v>
      </c>
      <c r="J92" s="146">
        <v>0</v>
      </c>
    </row>
    <row r="93" spans="1:10" x14ac:dyDescent="0.15">
      <c r="A93" s="147">
        <v>387</v>
      </c>
      <c r="B93" s="147">
        <v>143.41999999999999</v>
      </c>
      <c r="C93" s="147">
        <v>0</v>
      </c>
      <c r="D93" s="147">
        <v>0</v>
      </c>
      <c r="E93" s="147">
        <v>74.17</v>
      </c>
      <c r="F93" s="147">
        <v>0</v>
      </c>
      <c r="G93" s="147">
        <v>0</v>
      </c>
      <c r="H93" s="147">
        <v>74.17</v>
      </c>
      <c r="I93" s="147">
        <v>0</v>
      </c>
      <c r="J93" s="147">
        <v>0</v>
      </c>
    </row>
    <row r="94" spans="1:10" x14ac:dyDescent="0.15">
      <c r="A94" s="146">
        <v>391.5</v>
      </c>
      <c r="B94" s="146">
        <v>145.08000000000001</v>
      </c>
      <c r="C94" s="146">
        <v>0</v>
      </c>
      <c r="D94" s="146">
        <v>0</v>
      </c>
      <c r="E94" s="146">
        <v>75</v>
      </c>
      <c r="F94" s="146">
        <v>0</v>
      </c>
      <c r="G94" s="146">
        <v>0</v>
      </c>
      <c r="H94" s="146">
        <v>75</v>
      </c>
      <c r="I94" s="146">
        <v>0</v>
      </c>
      <c r="J94" s="146">
        <v>0</v>
      </c>
    </row>
    <row r="95" spans="1:10" x14ac:dyDescent="0.15">
      <c r="A95" s="147">
        <v>396</v>
      </c>
      <c r="B95" s="147">
        <v>146.75</v>
      </c>
      <c r="C95" s="147">
        <v>0</v>
      </c>
      <c r="D95" s="147">
        <v>0</v>
      </c>
      <c r="E95" s="147">
        <v>75.83</v>
      </c>
      <c r="F95" s="147">
        <v>0</v>
      </c>
      <c r="G95" s="147">
        <v>0</v>
      </c>
      <c r="H95" s="147">
        <v>75.83</v>
      </c>
      <c r="I95" s="147">
        <v>0</v>
      </c>
      <c r="J95" s="147">
        <v>0</v>
      </c>
    </row>
    <row r="96" spans="1:10" x14ac:dyDescent="0.15">
      <c r="A96" s="146">
        <v>400.5</v>
      </c>
      <c r="B96" s="146">
        <v>148.41999999999999</v>
      </c>
      <c r="C96" s="146">
        <v>0</v>
      </c>
      <c r="D96" s="146">
        <v>0</v>
      </c>
      <c r="E96" s="146">
        <v>76.75</v>
      </c>
      <c r="F96" s="146">
        <v>0</v>
      </c>
      <c r="G96" s="146">
        <v>0</v>
      </c>
      <c r="H96" s="146">
        <v>76.75</v>
      </c>
      <c r="I96" s="146">
        <v>0</v>
      </c>
      <c r="J96" s="146">
        <v>0</v>
      </c>
    </row>
    <row r="97" spans="1:10" x14ac:dyDescent="0.15">
      <c r="A97" s="147">
        <v>405</v>
      </c>
      <c r="B97" s="147">
        <v>150.08000000000001</v>
      </c>
      <c r="C97" s="147">
        <v>0</v>
      </c>
      <c r="D97" s="147">
        <v>0</v>
      </c>
      <c r="E97" s="147">
        <v>77.58</v>
      </c>
      <c r="F97" s="147">
        <v>0</v>
      </c>
      <c r="G97" s="147">
        <v>0</v>
      </c>
      <c r="H97" s="147">
        <v>77.58</v>
      </c>
      <c r="I97" s="147">
        <v>0</v>
      </c>
      <c r="J97" s="147">
        <v>0</v>
      </c>
    </row>
    <row r="98" spans="1:10" x14ac:dyDescent="0.15">
      <c r="A98" s="146">
        <v>409.5</v>
      </c>
      <c r="B98" s="146">
        <v>151.75</v>
      </c>
      <c r="C98" s="146">
        <v>0</v>
      </c>
      <c r="D98" s="146">
        <v>0</v>
      </c>
      <c r="E98" s="146">
        <v>78.5</v>
      </c>
      <c r="F98" s="146">
        <v>0</v>
      </c>
      <c r="G98" s="146">
        <v>0</v>
      </c>
      <c r="H98" s="146">
        <v>78.5</v>
      </c>
      <c r="I98" s="146">
        <v>0</v>
      </c>
      <c r="J98" s="146">
        <v>0</v>
      </c>
    </row>
    <row r="99" spans="1:10" x14ac:dyDescent="0.15">
      <c r="A99" s="147">
        <v>414</v>
      </c>
      <c r="B99" s="147">
        <v>153.41999999999999</v>
      </c>
      <c r="C99" s="147">
        <v>0</v>
      </c>
      <c r="D99" s="147">
        <v>0</v>
      </c>
      <c r="E99" s="147">
        <v>79.33</v>
      </c>
      <c r="F99" s="147">
        <v>0</v>
      </c>
      <c r="G99" s="147">
        <v>0</v>
      </c>
      <c r="H99" s="147">
        <v>79.33</v>
      </c>
      <c r="I99" s="147">
        <v>0</v>
      </c>
      <c r="J99" s="147">
        <v>0</v>
      </c>
    </row>
    <row r="100" spans="1:10" x14ac:dyDescent="0.15">
      <c r="A100" s="146">
        <v>418.5</v>
      </c>
      <c r="B100" s="146">
        <v>155.08000000000001</v>
      </c>
      <c r="C100" s="146">
        <v>0</v>
      </c>
      <c r="D100" s="146">
        <v>0</v>
      </c>
      <c r="E100" s="146">
        <v>80.17</v>
      </c>
      <c r="F100" s="146">
        <v>0</v>
      </c>
      <c r="G100" s="146">
        <v>0</v>
      </c>
      <c r="H100" s="146">
        <v>80.17</v>
      </c>
      <c r="I100" s="146">
        <v>0</v>
      </c>
      <c r="J100" s="146">
        <v>0</v>
      </c>
    </row>
    <row r="101" spans="1:10" x14ac:dyDescent="0.15">
      <c r="A101" s="147">
        <v>423</v>
      </c>
      <c r="B101" s="147">
        <v>156.75</v>
      </c>
      <c r="C101" s="147">
        <v>0</v>
      </c>
      <c r="D101" s="147">
        <v>0</v>
      </c>
      <c r="E101" s="147">
        <v>81.08</v>
      </c>
      <c r="F101" s="147">
        <v>0</v>
      </c>
      <c r="G101" s="147">
        <v>0</v>
      </c>
      <c r="H101" s="147">
        <v>81.08</v>
      </c>
      <c r="I101" s="147">
        <v>0</v>
      </c>
      <c r="J101" s="147">
        <v>0</v>
      </c>
    </row>
    <row r="102" spans="1:10" x14ac:dyDescent="0.15">
      <c r="A102" s="146">
        <v>427.5</v>
      </c>
      <c r="B102" s="146">
        <v>158.41999999999999</v>
      </c>
      <c r="C102" s="146">
        <v>0</v>
      </c>
      <c r="D102" s="146">
        <v>0</v>
      </c>
      <c r="E102" s="146">
        <v>81.92</v>
      </c>
      <c r="F102" s="146">
        <v>0</v>
      </c>
      <c r="G102" s="146">
        <v>0</v>
      </c>
      <c r="H102" s="146">
        <v>81.92</v>
      </c>
      <c r="I102" s="146">
        <v>0</v>
      </c>
      <c r="J102" s="146">
        <v>0</v>
      </c>
    </row>
    <row r="103" spans="1:10" x14ac:dyDescent="0.15">
      <c r="A103" s="147">
        <v>432</v>
      </c>
      <c r="B103" s="147">
        <v>160.08000000000001</v>
      </c>
      <c r="C103" s="147">
        <v>0</v>
      </c>
      <c r="D103" s="147">
        <v>0</v>
      </c>
      <c r="E103" s="147">
        <v>82.75</v>
      </c>
      <c r="F103" s="147">
        <v>0</v>
      </c>
      <c r="G103" s="147">
        <v>0</v>
      </c>
      <c r="H103" s="147">
        <v>82.75</v>
      </c>
      <c r="I103" s="147">
        <v>0</v>
      </c>
      <c r="J103" s="147">
        <v>0</v>
      </c>
    </row>
    <row r="104" spans="1:10" x14ac:dyDescent="0.15">
      <c r="A104" s="146">
        <v>436.5</v>
      </c>
      <c r="B104" s="146">
        <v>161.75</v>
      </c>
      <c r="C104" s="146">
        <v>0</v>
      </c>
      <c r="D104" s="146">
        <v>0</v>
      </c>
      <c r="E104" s="146">
        <v>83.67</v>
      </c>
      <c r="F104" s="146">
        <v>0</v>
      </c>
      <c r="G104" s="146">
        <v>0</v>
      </c>
      <c r="H104" s="146">
        <v>83.67</v>
      </c>
      <c r="I104" s="146">
        <v>0</v>
      </c>
      <c r="J104" s="146">
        <v>0</v>
      </c>
    </row>
    <row r="105" spans="1:10" x14ac:dyDescent="0.15">
      <c r="A105" s="147">
        <v>441</v>
      </c>
      <c r="B105" s="147">
        <v>163.41999999999999</v>
      </c>
      <c r="C105" s="147">
        <v>0</v>
      </c>
      <c r="D105" s="147">
        <v>0</v>
      </c>
      <c r="E105" s="147">
        <v>84.5</v>
      </c>
      <c r="F105" s="147">
        <v>0</v>
      </c>
      <c r="G105" s="147">
        <v>0</v>
      </c>
      <c r="H105" s="147">
        <v>84.5</v>
      </c>
      <c r="I105" s="147">
        <v>0</v>
      </c>
      <c r="J105" s="147">
        <v>0</v>
      </c>
    </row>
    <row r="106" spans="1:10" x14ac:dyDescent="0.15">
      <c r="A106" s="146">
        <v>445.5</v>
      </c>
      <c r="B106" s="146">
        <v>165.08</v>
      </c>
      <c r="C106" s="146">
        <v>0</v>
      </c>
      <c r="D106" s="146">
        <v>0</v>
      </c>
      <c r="E106" s="146">
        <v>85.33</v>
      </c>
      <c r="F106" s="146">
        <v>0</v>
      </c>
      <c r="G106" s="146">
        <v>0</v>
      </c>
      <c r="H106" s="146">
        <v>85.33</v>
      </c>
      <c r="I106" s="146">
        <v>0</v>
      </c>
      <c r="J106" s="146">
        <v>0</v>
      </c>
    </row>
    <row r="107" spans="1:10" x14ac:dyDescent="0.15">
      <c r="A107" s="147">
        <v>450</v>
      </c>
      <c r="B107" s="147">
        <v>166.75</v>
      </c>
      <c r="C107" s="147">
        <v>0</v>
      </c>
      <c r="D107" s="147">
        <v>0</v>
      </c>
      <c r="E107" s="147">
        <v>86.25</v>
      </c>
      <c r="F107" s="147">
        <v>0</v>
      </c>
      <c r="G107" s="147">
        <v>0</v>
      </c>
      <c r="H107" s="147">
        <v>86.25</v>
      </c>
      <c r="I107" s="147">
        <v>0</v>
      </c>
      <c r="J107" s="147">
        <v>0</v>
      </c>
    </row>
    <row r="108" spans="1:10" x14ac:dyDescent="0.15">
      <c r="A108" s="146">
        <v>454.5</v>
      </c>
      <c r="B108" s="146">
        <v>168.42</v>
      </c>
      <c r="C108" s="146">
        <v>0</v>
      </c>
      <c r="D108" s="146">
        <v>0</v>
      </c>
      <c r="E108" s="146">
        <v>87.08</v>
      </c>
      <c r="F108" s="146">
        <v>0</v>
      </c>
      <c r="G108" s="146">
        <v>0</v>
      </c>
      <c r="H108" s="146">
        <v>87.08</v>
      </c>
      <c r="I108" s="146">
        <v>0</v>
      </c>
      <c r="J108" s="146">
        <v>0</v>
      </c>
    </row>
    <row r="109" spans="1:10" x14ac:dyDescent="0.15">
      <c r="A109" s="147">
        <v>459</v>
      </c>
      <c r="B109" s="147">
        <v>170.08</v>
      </c>
      <c r="C109" s="147">
        <v>0</v>
      </c>
      <c r="D109" s="147">
        <v>0</v>
      </c>
      <c r="E109" s="147">
        <v>87.92</v>
      </c>
      <c r="F109" s="147">
        <v>0</v>
      </c>
      <c r="G109" s="147">
        <v>0</v>
      </c>
      <c r="H109" s="147">
        <v>87.92</v>
      </c>
      <c r="I109" s="147">
        <v>0</v>
      </c>
      <c r="J109" s="147">
        <v>0</v>
      </c>
    </row>
    <row r="110" spans="1:10" x14ac:dyDescent="0.15">
      <c r="A110" s="146">
        <v>463.5</v>
      </c>
      <c r="B110" s="146">
        <v>171.75</v>
      </c>
      <c r="C110" s="146">
        <v>0</v>
      </c>
      <c r="D110" s="146">
        <v>0</v>
      </c>
      <c r="E110" s="146">
        <v>88.83</v>
      </c>
      <c r="F110" s="146">
        <v>0</v>
      </c>
      <c r="G110" s="146">
        <v>0</v>
      </c>
      <c r="H110" s="146">
        <v>88.83</v>
      </c>
      <c r="I110" s="146">
        <v>0</v>
      </c>
      <c r="J110" s="146">
        <v>0</v>
      </c>
    </row>
    <row r="111" spans="1:10" x14ac:dyDescent="0.15">
      <c r="A111" s="147">
        <v>468</v>
      </c>
      <c r="B111" s="147">
        <v>173.42</v>
      </c>
      <c r="C111" s="147">
        <v>0</v>
      </c>
      <c r="D111" s="147">
        <v>0</v>
      </c>
      <c r="E111" s="147">
        <v>89.67</v>
      </c>
      <c r="F111" s="147">
        <v>0</v>
      </c>
      <c r="G111" s="147">
        <v>0</v>
      </c>
      <c r="H111" s="147">
        <v>89.67</v>
      </c>
      <c r="I111" s="147">
        <v>0</v>
      </c>
      <c r="J111" s="147">
        <v>0</v>
      </c>
    </row>
    <row r="112" spans="1:10" x14ac:dyDescent="0.15">
      <c r="A112" s="146">
        <v>472.5</v>
      </c>
      <c r="B112" s="146">
        <v>175.08</v>
      </c>
      <c r="C112" s="146">
        <v>0</v>
      </c>
      <c r="D112" s="146">
        <v>0</v>
      </c>
      <c r="E112" s="146">
        <v>90.5</v>
      </c>
      <c r="F112" s="146">
        <v>0</v>
      </c>
      <c r="G112" s="146">
        <v>0</v>
      </c>
      <c r="H112" s="146">
        <v>90.5</v>
      </c>
      <c r="I112" s="146">
        <v>0</v>
      </c>
      <c r="J112" s="146">
        <v>0</v>
      </c>
    </row>
    <row r="113" spans="1:10" x14ac:dyDescent="0.15">
      <c r="A113" s="147">
        <v>477</v>
      </c>
      <c r="B113" s="147">
        <v>176.75</v>
      </c>
      <c r="C113" s="147">
        <v>0</v>
      </c>
      <c r="D113" s="147">
        <v>0</v>
      </c>
      <c r="E113" s="147">
        <v>91.42</v>
      </c>
      <c r="F113" s="147">
        <v>0</v>
      </c>
      <c r="G113" s="147">
        <v>0</v>
      </c>
      <c r="H113" s="147">
        <v>91.42</v>
      </c>
      <c r="I113" s="147">
        <v>0</v>
      </c>
      <c r="J113" s="147">
        <v>0</v>
      </c>
    </row>
    <row r="114" spans="1:10" x14ac:dyDescent="0.15">
      <c r="A114" s="146">
        <v>481.5</v>
      </c>
      <c r="B114" s="146">
        <v>178.42</v>
      </c>
      <c r="C114" s="146">
        <v>0</v>
      </c>
      <c r="D114" s="146">
        <v>0</v>
      </c>
      <c r="E114" s="146">
        <v>92.25</v>
      </c>
      <c r="F114" s="146">
        <v>0</v>
      </c>
      <c r="G114" s="146">
        <v>0</v>
      </c>
      <c r="H114" s="146">
        <v>92.25</v>
      </c>
      <c r="I114" s="146">
        <v>0</v>
      </c>
      <c r="J114" s="146">
        <v>0</v>
      </c>
    </row>
    <row r="115" spans="1:10" x14ac:dyDescent="0.15">
      <c r="A115" s="147">
        <v>486</v>
      </c>
      <c r="B115" s="147">
        <v>180.08</v>
      </c>
      <c r="C115" s="147">
        <v>0</v>
      </c>
      <c r="D115" s="147">
        <v>0</v>
      </c>
      <c r="E115" s="147">
        <v>93.08</v>
      </c>
      <c r="F115" s="147">
        <v>0</v>
      </c>
      <c r="G115" s="147">
        <v>0</v>
      </c>
      <c r="H115" s="147">
        <v>93.08</v>
      </c>
      <c r="I115" s="147">
        <v>0</v>
      </c>
      <c r="J115" s="147">
        <v>0</v>
      </c>
    </row>
    <row r="116" spans="1:10" x14ac:dyDescent="0.15">
      <c r="A116" s="146">
        <v>490.5</v>
      </c>
      <c r="B116" s="146">
        <v>181.75</v>
      </c>
      <c r="C116" s="146">
        <v>0</v>
      </c>
      <c r="D116" s="146">
        <v>0</v>
      </c>
      <c r="E116" s="146">
        <v>94</v>
      </c>
      <c r="F116" s="146">
        <v>0</v>
      </c>
      <c r="G116" s="146">
        <v>0</v>
      </c>
      <c r="H116" s="146">
        <v>94</v>
      </c>
      <c r="I116" s="146">
        <v>0</v>
      </c>
      <c r="J116" s="146">
        <v>0</v>
      </c>
    </row>
    <row r="117" spans="1:10" x14ac:dyDescent="0.15">
      <c r="A117" s="147">
        <v>495</v>
      </c>
      <c r="B117" s="147">
        <v>183.42</v>
      </c>
      <c r="C117" s="147">
        <v>0</v>
      </c>
      <c r="D117" s="147">
        <v>0</v>
      </c>
      <c r="E117" s="147">
        <v>94.83</v>
      </c>
      <c r="F117" s="147">
        <v>0</v>
      </c>
      <c r="G117" s="147">
        <v>0</v>
      </c>
      <c r="H117" s="147">
        <v>94.83</v>
      </c>
      <c r="I117" s="147">
        <v>0</v>
      </c>
      <c r="J117" s="147">
        <v>0</v>
      </c>
    </row>
    <row r="118" spans="1:10" x14ac:dyDescent="0.15">
      <c r="A118" s="146">
        <v>499.5</v>
      </c>
      <c r="B118" s="146">
        <v>185.08</v>
      </c>
      <c r="C118" s="146">
        <v>0</v>
      </c>
      <c r="D118" s="146">
        <v>0</v>
      </c>
      <c r="E118" s="146">
        <v>95.75</v>
      </c>
      <c r="F118" s="146">
        <v>0</v>
      </c>
      <c r="G118" s="146">
        <v>0</v>
      </c>
      <c r="H118" s="146">
        <v>95.75</v>
      </c>
      <c r="I118" s="146">
        <v>0</v>
      </c>
      <c r="J118" s="146">
        <v>0</v>
      </c>
    </row>
    <row r="119" spans="1:10" x14ac:dyDescent="0.15">
      <c r="A119" s="147">
        <v>504</v>
      </c>
      <c r="B119" s="147">
        <v>186.75</v>
      </c>
      <c r="C119" s="147">
        <v>0</v>
      </c>
      <c r="D119" s="147">
        <v>0</v>
      </c>
      <c r="E119" s="147">
        <v>96.58</v>
      </c>
      <c r="F119" s="147">
        <v>0</v>
      </c>
      <c r="G119" s="147">
        <v>0</v>
      </c>
      <c r="H119" s="147">
        <v>96.58</v>
      </c>
      <c r="I119" s="147">
        <v>0</v>
      </c>
      <c r="J119" s="147">
        <v>0</v>
      </c>
    </row>
    <row r="120" spans="1:10" x14ac:dyDescent="0.15">
      <c r="A120" s="146">
        <v>508.5</v>
      </c>
      <c r="B120" s="146">
        <v>188.5</v>
      </c>
      <c r="C120" s="146">
        <v>0</v>
      </c>
      <c r="D120" s="146">
        <v>0</v>
      </c>
      <c r="E120" s="146">
        <v>97.42</v>
      </c>
      <c r="F120" s="146">
        <v>0</v>
      </c>
      <c r="G120" s="146">
        <v>0</v>
      </c>
      <c r="H120" s="146">
        <v>97.42</v>
      </c>
      <c r="I120" s="146">
        <v>0</v>
      </c>
      <c r="J120" s="146">
        <v>0</v>
      </c>
    </row>
    <row r="121" spans="1:10" x14ac:dyDescent="0.15">
      <c r="A121" s="147">
        <v>513</v>
      </c>
      <c r="B121" s="147">
        <v>190.17</v>
      </c>
      <c r="C121" s="147">
        <v>0</v>
      </c>
      <c r="D121" s="147">
        <v>0</v>
      </c>
      <c r="E121" s="147">
        <v>98.33</v>
      </c>
      <c r="F121" s="147">
        <v>0</v>
      </c>
      <c r="G121" s="147">
        <v>0</v>
      </c>
      <c r="H121" s="147">
        <v>98.33</v>
      </c>
      <c r="I121" s="147">
        <v>0</v>
      </c>
      <c r="J121" s="147">
        <v>0</v>
      </c>
    </row>
    <row r="122" spans="1:10" x14ac:dyDescent="0.15">
      <c r="A122" s="146">
        <v>517.5</v>
      </c>
      <c r="B122" s="146">
        <v>191.83</v>
      </c>
      <c r="C122" s="146">
        <v>0</v>
      </c>
      <c r="D122" s="146">
        <v>0</v>
      </c>
      <c r="E122" s="146">
        <v>99.17</v>
      </c>
      <c r="F122" s="146">
        <v>0</v>
      </c>
      <c r="G122" s="146">
        <v>0</v>
      </c>
      <c r="H122" s="146">
        <v>99.17</v>
      </c>
      <c r="I122" s="146">
        <v>0</v>
      </c>
      <c r="J122" s="146">
        <v>0</v>
      </c>
    </row>
    <row r="123" spans="1:10" x14ac:dyDescent="0.15">
      <c r="A123" s="147">
        <v>522</v>
      </c>
      <c r="B123" s="147">
        <v>193.5</v>
      </c>
      <c r="C123" s="147">
        <v>0</v>
      </c>
      <c r="D123" s="147">
        <v>0</v>
      </c>
      <c r="E123" s="147">
        <v>100</v>
      </c>
      <c r="F123" s="147">
        <v>0</v>
      </c>
      <c r="G123" s="147">
        <v>0</v>
      </c>
      <c r="H123" s="147">
        <v>100</v>
      </c>
      <c r="I123" s="147">
        <v>0</v>
      </c>
      <c r="J123" s="147">
        <v>0</v>
      </c>
    </row>
    <row r="124" spans="1:10" x14ac:dyDescent="0.15">
      <c r="A124" s="146">
        <v>526.5</v>
      </c>
      <c r="B124" s="146">
        <v>195.17</v>
      </c>
      <c r="C124" s="146">
        <v>0</v>
      </c>
      <c r="D124" s="146">
        <v>0</v>
      </c>
      <c r="E124" s="146">
        <v>100.92</v>
      </c>
      <c r="F124" s="146">
        <v>0</v>
      </c>
      <c r="G124" s="146">
        <v>0</v>
      </c>
      <c r="H124" s="146">
        <v>100.92</v>
      </c>
      <c r="I124" s="146">
        <v>0</v>
      </c>
      <c r="J124" s="146">
        <v>0</v>
      </c>
    </row>
    <row r="125" spans="1:10" x14ac:dyDescent="0.15">
      <c r="A125" s="147">
        <v>531</v>
      </c>
      <c r="B125" s="147">
        <v>196.83</v>
      </c>
      <c r="C125" s="147">
        <v>0</v>
      </c>
      <c r="D125" s="147">
        <v>0</v>
      </c>
      <c r="E125" s="147">
        <v>101.75</v>
      </c>
      <c r="F125" s="147">
        <v>0</v>
      </c>
      <c r="G125" s="147">
        <v>0</v>
      </c>
      <c r="H125" s="147">
        <v>101.75</v>
      </c>
      <c r="I125" s="147">
        <v>0</v>
      </c>
      <c r="J125" s="147">
        <v>0</v>
      </c>
    </row>
    <row r="126" spans="1:10" x14ac:dyDescent="0.15">
      <c r="A126" s="146">
        <v>535.5</v>
      </c>
      <c r="B126" s="146">
        <v>198.5</v>
      </c>
      <c r="C126" s="146">
        <v>0</v>
      </c>
      <c r="D126" s="146">
        <v>0</v>
      </c>
      <c r="E126" s="146">
        <v>102.58</v>
      </c>
      <c r="F126" s="146">
        <v>0</v>
      </c>
      <c r="G126" s="146">
        <v>0</v>
      </c>
      <c r="H126" s="146">
        <v>102.58</v>
      </c>
      <c r="I126" s="146">
        <v>0</v>
      </c>
      <c r="J126" s="146">
        <v>0</v>
      </c>
    </row>
    <row r="127" spans="1:10" x14ac:dyDescent="0.15">
      <c r="A127" s="147">
        <v>540</v>
      </c>
      <c r="B127" s="147">
        <v>200.17</v>
      </c>
      <c r="C127" s="147">
        <v>0</v>
      </c>
      <c r="D127" s="147">
        <v>0</v>
      </c>
      <c r="E127" s="147">
        <v>103.5</v>
      </c>
      <c r="F127" s="147">
        <v>0</v>
      </c>
      <c r="G127" s="147">
        <v>0</v>
      </c>
      <c r="H127" s="147">
        <v>103.5</v>
      </c>
      <c r="I127" s="147">
        <v>0</v>
      </c>
      <c r="J127" s="147">
        <v>0</v>
      </c>
    </row>
    <row r="128" spans="1:10" x14ac:dyDescent="0.15">
      <c r="A128" s="146">
        <v>544.5</v>
      </c>
      <c r="B128" s="146">
        <v>201.83</v>
      </c>
      <c r="C128" s="146">
        <v>0</v>
      </c>
      <c r="D128" s="146">
        <v>0</v>
      </c>
      <c r="E128" s="146">
        <v>104.33</v>
      </c>
      <c r="F128" s="146">
        <v>0</v>
      </c>
      <c r="G128" s="146">
        <v>0</v>
      </c>
      <c r="H128" s="146">
        <v>104.33</v>
      </c>
      <c r="I128" s="146">
        <v>0</v>
      </c>
      <c r="J128" s="146">
        <v>0</v>
      </c>
    </row>
    <row r="129" spans="1:10" x14ac:dyDescent="0.15">
      <c r="A129" s="147">
        <v>549</v>
      </c>
      <c r="B129" s="147">
        <v>203.5</v>
      </c>
      <c r="C129" s="147">
        <v>0</v>
      </c>
      <c r="D129" s="147">
        <v>0</v>
      </c>
      <c r="E129" s="147">
        <v>105.17</v>
      </c>
      <c r="F129" s="147">
        <v>0</v>
      </c>
      <c r="G129" s="147">
        <v>0</v>
      </c>
      <c r="H129" s="147">
        <v>105.17</v>
      </c>
      <c r="I129" s="147">
        <v>0</v>
      </c>
      <c r="J129" s="147">
        <v>0</v>
      </c>
    </row>
    <row r="130" spans="1:10" x14ac:dyDescent="0.15">
      <c r="A130" s="146">
        <v>553.5</v>
      </c>
      <c r="B130" s="146">
        <v>205.17</v>
      </c>
      <c r="C130" s="146">
        <v>0</v>
      </c>
      <c r="D130" s="146">
        <v>0</v>
      </c>
      <c r="E130" s="146">
        <v>106.08</v>
      </c>
      <c r="F130" s="146">
        <v>0</v>
      </c>
      <c r="G130" s="146">
        <v>0</v>
      </c>
      <c r="H130" s="146">
        <v>106.08</v>
      </c>
      <c r="I130" s="146">
        <v>0</v>
      </c>
      <c r="J130" s="146">
        <v>0</v>
      </c>
    </row>
    <row r="131" spans="1:10" x14ac:dyDescent="0.15">
      <c r="A131" s="147">
        <v>558</v>
      </c>
      <c r="B131" s="147">
        <v>206.83</v>
      </c>
      <c r="C131" s="147">
        <v>0</v>
      </c>
      <c r="D131" s="147">
        <v>0</v>
      </c>
      <c r="E131" s="147">
        <v>106.92</v>
      </c>
      <c r="F131" s="147">
        <v>0</v>
      </c>
      <c r="G131" s="147">
        <v>0</v>
      </c>
      <c r="H131" s="147">
        <v>106.92</v>
      </c>
      <c r="I131" s="147">
        <v>0</v>
      </c>
      <c r="J131" s="147">
        <v>0</v>
      </c>
    </row>
    <row r="132" spans="1:10" x14ac:dyDescent="0.15">
      <c r="A132" s="146">
        <v>562.5</v>
      </c>
      <c r="B132" s="146">
        <v>208.5</v>
      </c>
      <c r="C132" s="146">
        <v>0</v>
      </c>
      <c r="D132" s="146">
        <v>0</v>
      </c>
      <c r="E132" s="146">
        <v>107.75</v>
      </c>
      <c r="F132" s="146">
        <v>0</v>
      </c>
      <c r="G132" s="146">
        <v>0</v>
      </c>
      <c r="H132" s="146">
        <v>107.75</v>
      </c>
      <c r="I132" s="146">
        <v>0</v>
      </c>
      <c r="J132" s="146">
        <v>0</v>
      </c>
    </row>
    <row r="133" spans="1:10" x14ac:dyDescent="0.15">
      <c r="A133" s="147">
        <v>567</v>
      </c>
      <c r="B133" s="147">
        <v>210.17</v>
      </c>
      <c r="C133" s="147">
        <v>0</v>
      </c>
      <c r="D133" s="147">
        <v>0</v>
      </c>
      <c r="E133" s="147">
        <v>108.67</v>
      </c>
      <c r="F133" s="147">
        <v>0</v>
      </c>
      <c r="G133" s="147">
        <v>0</v>
      </c>
      <c r="H133" s="147">
        <v>108.67</v>
      </c>
      <c r="I133" s="147">
        <v>0</v>
      </c>
      <c r="J133" s="147">
        <v>0</v>
      </c>
    </row>
    <row r="134" spans="1:10" x14ac:dyDescent="0.15">
      <c r="A134" s="146">
        <v>571.5</v>
      </c>
      <c r="B134" s="146">
        <v>211.83</v>
      </c>
      <c r="C134" s="146">
        <v>0</v>
      </c>
      <c r="D134" s="146">
        <v>0</v>
      </c>
      <c r="E134" s="146">
        <v>109.5</v>
      </c>
      <c r="F134" s="146">
        <v>0</v>
      </c>
      <c r="G134" s="146">
        <v>0</v>
      </c>
      <c r="H134" s="146">
        <v>109.5</v>
      </c>
      <c r="I134" s="146">
        <v>0</v>
      </c>
      <c r="J134" s="146">
        <v>0</v>
      </c>
    </row>
    <row r="135" spans="1:10" x14ac:dyDescent="0.15">
      <c r="A135" s="147">
        <v>576</v>
      </c>
      <c r="B135" s="147">
        <v>213.5</v>
      </c>
      <c r="C135" s="147">
        <v>0</v>
      </c>
      <c r="D135" s="147">
        <v>0</v>
      </c>
      <c r="E135" s="147">
        <v>110.42</v>
      </c>
      <c r="F135" s="147">
        <v>0</v>
      </c>
      <c r="G135" s="147">
        <v>0</v>
      </c>
      <c r="H135" s="147">
        <v>110.42</v>
      </c>
      <c r="I135" s="147">
        <v>0</v>
      </c>
      <c r="J135" s="147">
        <v>0</v>
      </c>
    </row>
    <row r="136" spans="1:10" x14ac:dyDescent="0.15">
      <c r="A136" s="146">
        <v>580.5</v>
      </c>
      <c r="B136" s="146">
        <v>215.17</v>
      </c>
      <c r="C136" s="146">
        <v>0</v>
      </c>
      <c r="D136" s="146">
        <v>0</v>
      </c>
      <c r="E136" s="146">
        <v>111.25</v>
      </c>
      <c r="F136" s="146">
        <v>0</v>
      </c>
      <c r="G136" s="146">
        <v>0</v>
      </c>
      <c r="H136" s="146">
        <v>111.25</v>
      </c>
      <c r="I136" s="146">
        <v>0</v>
      </c>
      <c r="J136" s="146">
        <v>0</v>
      </c>
    </row>
    <row r="137" spans="1:10" x14ac:dyDescent="0.15">
      <c r="A137" s="147">
        <v>585</v>
      </c>
      <c r="B137" s="147">
        <v>216.83</v>
      </c>
      <c r="C137" s="147">
        <v>0</v>
      </c>
      <c r="D137" s="147">
        <v>0</v>
      </c>
      <c r="E137" s="147">
        <v>112.08</v>
      </c>
      <c r="F137" s="147">
        <v>0</v>
      </c>
      <c r="G137" s="147">
        <v>0</v>
      </c>
      <c r="H137" s="147">
        <v>112.08</v>
      </c>
      <c r="I137" s="147">
        <v>0</v>
      </c>
      <c r="J137" s="147">
        <v>0</v>
      </c>
    </row>
    <row r="138" spans="1:10" x14ac:dyDescent="0.15">
      <c r="A138" s="146">
        <v>589.5</v>
      </c>
      <c r="B138" s="146">
        <v>218.5</v>
      </c>
      <c r="C138" s="146">
        <v>0</v>
      </c>
      <c r="D138" s="146">
        <v>0</v>
      </c>
      <c r="E138" s="146">
        <v>113</v>
      </c>
      <c r="F138" s="146">
        <v>0</v>
      </c>
      <c r="G138" s="146">
        <v>0</v>
      </c>
      <c r="H138" s="146">
        <v>113</v>
      </c>
      <c r="I138" s="146">
        <v>0</v>
      </c>
      <c r="J138" s="146">
        <v>0</v>
      </c>
    </row>
    <row r="139" spans="1:10" x14ac:dyDescent="0.15">
      <c r="A139" s="147">
        <v>594</v>
      </c>
      <c r="B139" s="147">
        <v>220.17</v>
      </c>
      <c r="C139" s="147">
        <v>0</v>
      </c>
      <c r="D139" s="147">
        <v>0</v>
      </c>
      <c r="E139" s="147">
        <v>113.83</v>
      </c>
      <c r="F139" s="147">
        <v>0</v>
      </c>
      <c r="G139" s="147">
        <v>0</v>
      </c>
      <c r="H139" s="147">
        <v>113.83</v>
      </c>
      <c r="I139" s="147">
        <v>0</v>
      </c>
      <c r="J139" s="147">
        <v>0</v>
      </c>
    </row>
    <row r="140" spans="1:10" x14ac:dyDescent="0.15">
      <c r="A140" s="146">
        <v>598.5</v>
      </c>
      <c r="B140" s="146">
        <v>221.83</v>
      </c>
      <c r="C140" s="146">
        <v>0</v>
      </c>
      <c r="D140" s="146">
        <v>0</v>
      </c>
      <c r="E140" s="146">
        <v>114.67</v>
      </c>
      <c r="F140" s="146">
        <v>0</v>
      </c>
      <c r="G140" s="146">
        <v>0</v>
      </c>
      <c r="H140" s="146">
        <v>114.67</v>
      </c>
      <c r="I140" s="146">
        <v>0</v>
      </c>
      <c r="J140" s="146">
        <v>0</v>
      </c>
    </row>
    <row r="141" spans="1:10" x14ac:dyDescent="0.15">
      <c r="A141" s="147">
        <v>603</v>
      </c>
      <c r="B141" s="147">
        <v>223.5</v>
      </c>
      <c r="C141" s="147">
        <v>0</v>
      </c>
      <c r="D141" s="147">
        <v>0</v>
      </c>
      <c r="E141" s="147">
        <v>115.58</v>
      </c>
      <c r="F141" s="147">
        <v>0</v>
      </c>
      <c r="G141" s="147">
        <v>0</v>
      </c>
      <c r="H141" s="147">
        <v>115.58</v>
      </c>
      <c r="I141" s="147">
        <v>0</v>
      </c>
      <c r="J141" s="147">
        <v>0</v>
      </c>
    </row>
    <row r="142" spans="1:10" x14ac:dyDescent="0.15">
      <c r="A142" s="146">
        <v>607.5</v>
      </c>
      <c r="B142" s="146">
        <v>225.17</v>
      </c>
      <c r="C142" s="146">
        <v>0</v>
      </c>
      <c r="D142" s="146">
        <v>0</v>
      </c>
      <c r="E142" s="146">
        <v>116.42</v>
      </c>
      <c r="F142" s="146">
        <v>0</v>
      </c>
      <c r="G142" s="146">
        <v>0</v>
      </c>
      <c r="H142" s="146">
        <v>116.42</v>
      </c>
      <c r="I142" s="146">
        <v>0</v>
      </c>
      <c r="J142" s="146">
        <v>0</v>
      </c>
    </row>
    <row r="143" spans="1:10" x14ac:dyDescent="0.15">
      <c r="A143" s="147">
        <v>612</v>
      </c>
      <c r="B143" s="147">
        <v>226.83</v>
      </c>
      <c r="C143" s="147">
        <v>0</v>
      </c>
      <c r="D143" s="147">
        <v>0</v>
      </c>
      <c r="E143" s="147">
        <v>117.25</v>
      </c>
      <c r="F143" s="147">
        <v>0</v>
      </c>
      <c r="G143" s="147">
        <v>0</v>
      </c>
      <c r="H143" s="147">
        <v>117.25</v>
      </c>
      <c r="I143" s="147">
        <v>0</v>
      </c>
      <c r="J143" s="147">
        <v>0</v>
      </c>
    </row>
    <row r="144" spans="1:10" x14ac:dyDescent="0.15">
      <c r="A144" s="146">
        <v>616.5</v>
      </c>
      <c r="B144" s="146">
        <v>228.5</v>
      </c>
      <c r="C144" s="146">
        <v>0</v>
      </c>
      <c r="D144" s="146">
        <v>0</v>
      </c>
      <c r="E144" s="146">
        <v>118.17</v>
      </c>
      <c r="F144" s="146">
        <v>0</v>
      </c>
      <c r="G144" s="146">
        <v>0</v>
      </c>
      <c r="H144" s="146">
        <v>118.17</v>
      </c>
      <c r="I144" s="146">
        <v>0</v>
      </c>
      <c r="J144" s="146">
        <v>0</v>
      </c>
    </row>
    <row r="145" spans="1:10" x14ac:dyDescent="0.15">
      <c r="A145" s="147">
        <v>621</v>
      </c>
      <c r="B145" s="147">
        <v>230.17</v>
      </c>
      <c r="C145" s="147">
        <v>0</v>
      </c>
      <c r="D145" s="147">
        <v>0</v>
      </c>
      <c r="E145" s="147">
        <v>119</v>
      </c>
      <c r="F145" s="147">
        <v>0</v>
      </c>
      <c r="G145" s="147">
        <v>0</v>
      </c>
      <c r="H145" s="147">
        <v>119</v>
      </c>
      <c r="I145" s="147">
        <v>0</v>
      </c>
      <c r="J145" s="147">
        <v>0</v>
      </c>
    </row>
    <row r="146" spans="1:10" x14ac:dyDescent="0.15">
      <c r="A146" s="146">
        <v>625.5</v>
      </c>
      <c r="B146" s="146">
        <v>231.83</v>
      </c>
      <c r="C146" s="146">
        <v>0</v>
      </c>
      <c r="D146" s="146">
        <v>0</v>
      </c>
      <c r="E146" s="146">
        <v>119.83</v>
      </c>
      <c r="F146" s="146">
        <v>0</v>
      </c>
      <c r="G146" s="146">
        <v>0</v>
      </c>
      <c r="H146" s="146">
        <v>119.83</v>
      </c>
      <c r="I146" s="146">
        <v>0</v>
      </c>
      <c r="J146" s="146">
        <v>0</v>
      </c>
    </row>
    <row r="147" spans="1:10" x14ac:dyDescent="0.15">
      <c r="A147" s="147">
        <v>630</v>
      </c>
      <c r="B147" s="147">
        <v>233.5</v>
      </c>
      <c r="C147" s="147">
        <v>0</v>
      </c>
      <c r="D147" s="147">
        <v>0</v>
      </c>
      <c r="E147" s="147">
        <v>120.75</v>
      </c>
      <c r="F147" s="147">
        <v>0</v>
      </c>
      <c r="G147" s="147">
        <v>0</v>
      </c>
      <c r="H147" s="147">
        <v>120.75</v>
      </c>
      <c r="I147" s="147">
        <v>0</v>
      </c>
      <c r="J147" s="147">
        <v>0</v>
      </c>
    </row>
    <row r="148" spans="1:10" x14ac:dyDescent="0.15">
      <c r="A148" s="146">
        <v>634.5</v>
      </c>
      <c r="B148" s="146">
        <v>235.17</v>
      </c>
      <c r="C148" s="146">
        <v>0</v>
      </c>
      <c r="D148" s="146">
        <v>0</v>
      </c>
      <c r="E148" s="146">
        <v>121.58</v>
      </c>
      <c r="F148" s="146">
        <v>0</v>
      </c>
      <c r="G148" s="146">
        <v>0</v>
      </c>
      <c r="H148" s="146">
        <v>121.58</v>
      </c>
      <c r="I148" s="146">
        <v>0</v>
      </c>
      <c r="J148" s="146">
        <v>0</v>
      </c>
    </row>
    <row r="149" spans="1:10" x14ac:dyDescent="0.15">
      <c r="A149" s="147">
        <v>639</v>
      </c>
      <c r="B149" s="147">
        <v>236.83</v>
      </c>
      <c r="C149" s="147">
        <v>0</v>
      </c>
      <c r="D149" s="147">
        <v>0</v>
      </c>
      <c r="E149" s="147">
        <v>122.42</v>
      </c>
      <c r="F149" s="147">
        <v>0</v>
      </c>
      <c r="G149" s="147">
        <v>0</v>
      </c>
      <c r="H149" s="147">
        <v>122.42</v>
      </c>
      <c r="I149" s="147">
        <v>0</v>
      </c>
      <c r="J149" s="147">
        <v>0</v>
      </c>
    </row>
    <row r="150" spans="1:10" x14ac:dyDescent="0.15">
      <c r="A150" s="146">
        <v>643.5</v>
      </c>
      <c r="B150" s="146">
        <v>238.5</v>
      </c>
      <c r="C150" s="146">
        <v>0</v>
      </c>
      <c r="D150" s="146">
        <v>0</v>
      </c>
      <c r="E150" s="146">
        <v>123.33</v>
      </c>
      <c r="F150" s="146">
        <v>0</v>
      </c>
      <c r="G150" s="146">
        <v>0</v>
      </c>
      <c r="H150" s="146">
        <v>123.33</v>
      </c>
      <c r="I150" s="146">
        <v>0</v>
      </c>
      <c r="J150" s="146">
        <v>0</v>
      </c>
    </row>
    <row r="151" spans="1:10" x14ac:dyDescent="0.15">
      <c r="A151" s="147">
        <v>648</v>
      </c>
      <c r="B151" s="147">
        <v>240.17</v>
      </c>
      <c r="C151" s="147">
        <v>0</v>
      </c>
      <c r="D151" s="147">
        <v>0</v>
      </c>
      <c r="E151" s="147">
        <v>124.17</v>
      </c>
      <c r="F151" s="147">
        <v>0</v>
      </c>
      <c r="G151" s="147">
        <v>0</v>
      </c>
      <c r="H151" s="147">
        <v>124.17</v>
      </c>
      <c r="I151" s="147">
        <v>0</v>
      </c>
      <c r="J151" s="147">
        <v>0</v>
      </c>
    </row>
    <row r="152" spans="1:10" x14ac:dyDescent="0.15">
      <c r="A152" s="146">
        <v>652.5</v>
      </c>
      <c r="B152" s="146">
        <v>241.83</v>
      </c>
      <c r="C152" s="146">
        <v>0</v>
      </c>
      <c r="D152" s="146">
        <v>1.17</v>
      </c>
      <c r="E152" s="146">
        <v>125.08</v>
      </c>
      <c r="F152" s="146">
        <v>0</v>
      </c>
      <c r="G152" s="146">
        <v>0</v>
      </c>
      <c r="H152" s="146">
        <v>125.08</v>
      </c>
      <c r="I152" s="146">
        <v>0</v>
      </c>
      <c r="J152" s="146">
        <v>0</v>
      </c>
    </row>
    <row r="153" spans="1:10" x14ac:dyDescent="0.15">
      <c r="A153" s="147">
        <v>657</v>
      </c>
      <c r="B153" s="147">
        <v>243.5</v>
      </c>
      <c r="C153" s="147">
        <v>0</v>
      </c>
      <c r="D153" s="147">
        <v>2.83</v>
      </c>
      <c r="E153" s="147">
        <v>125.92</v>
      </c>
      <c r="F153" s="147">
        <v>0</v>
      </c>
      <c r="G153" s="147">
        <v>0</v>
      </c>
      <c r="H153" s="147">
        <v>125.92</v>
      </c>
      <c r="I153" s="147">
        <v>0</v>
      </c>
      <c r="J153" s="147">
        <v>0</v>
      </c>
    </row>
    <row r="154" spans="1:10" x14ac:dyDescent="0.15">
      <c r="A154" s="146">
        <v>661.5</v>
      </c>
      <c r="B154" s="146">
        <v>245.17</v>
      </c>
      <c r="C154" s="146">
        <v>0</v>
      </c>
      <c r="D154" s="146">
        <v>4.5</v>
      </c>
      <c r="E154" s="146">
        <v>126.75</v>
      </c>
      <c r="F154" s="146">
        <v>0</v>
      </c>
      <c r="G154" s="146">
        <v>0</v>
      </c>
      <c r="H154" s="146">
        <v>126.75</v>
      </c>
      <c r="I154" s="146">
        <v>0</v>
      </c>
      <c r="J154" s="146">
        <v>0</v>
      </c>
    </row>
    <row r="155" spans="1:10" x14ac:dyDescent="0.15">
      <c r="A155" s="147">
        <v>666</v>
      </c>
      <c r="B155" s="147">
        <v>246.83</v>
      </c>
      <c r="C155" s="147">
        <v>0</v>
      </c>
      <c r="D155" s="147">
        <v>6.17</v>
      </c>
      <c r="E155" s="147">
        <v>127.67</v>
      </c>
      <c r="F155" s="147">
        <v>0</v>
      </c>
      <c r="G155" s="147">
        <v>0</v>
      </c>
      <c r="H155" s="147">
        <v>127.67</v>
      </c>
      <c r="I155" s="147">
        <v>0</v>
      </c>
      <c r="J155" s="147">
        <v>0</v>
      </c>
    </row>
    <row r="156" spans="1:10" x14ac:dyDescent="0.15">
      <c r="A156" s="146">
        <v>670.5</v>
      </c>
      <c r="B156" s="146">
        <v>248.5</v>
      </c>
      <c r="C156" s="146">
        <v>0</v>
      </c>
      <c r="D156" s="146">
        <v>7.83</v>
      </c>
      <c r="E156" s="146">
        <v>128.5</v>
      </c>
      <c r="F156" s="146">
        <v>0</v>
      </c>
      <c r="G156" s="146">
        <v>0</v>
      </c>
      <c r="H156" s="146">
        <v>128.5</v>
      </c>
      <c r="I156" s="146">
        <v>0</v>
      </c>
      <c r="J156" s="146">
        <v>0</v>
      </c>
    </row>
    <row r="157" spans="1:10" x14ac:dyDescent="0.15">
      <c r="A157" s="147">
        <v>675</v>
      </c>
      <c r="B157" s="147">
        <v>250.17</v>
      </c>
      <c r="C157" s="147">
        <v>0</v>
      </c>
      <c r="D157" s="147">
        <v>9.5</v>
      </c>
      <c r="E157" s="147">
        <v>129.33000000000001</v>
      </c>
      <c r="F157" s="147">
        <v>0</v>
      </c>
      <c r="G157" s="147">
        <v>0</v>
      </c>
      <c r="H157" s="147">
        <v>129.33000000000001</v>
      </c>
      <c r="I157" s="147">
        <v>0</v>
      </c>
      <c r="J157" s="147">
        <v>0</v>
      </c>
    </row>
    <row r="158" spans="1:10" x14ac:dyDescent="0.15">
      <c r="A158" s="146">
        <v>679.5</v>
      </c>
      <c r="B158" s="146">
        <v>251.83</v>
      </c>
      <c r="C158" s="146">
        <v>0</v>
      </c>
      <c r="D158" s="146">
        <v>11.17</v>
      </c>
      <c r="E158" s="146">
        <v>130.25</v>
      </c>
      <c r="F158" s="146">
        <v>0</v>
      </c>
      <c r="G158" s="146">
        <v>0</v>
      </c>
      <c r="H158" s="146">
        <v>130.25</v>
      </c>
      <c r="I158" s="146">
        <v>0</v>
      </c>
      <c r="J158" s="146">
        <v>0</v>
      </c>
    </row>
    <row r="159" spans="1:10" x14ac:dyDescent="0.15">
      <c r="A159" s="147">
        <v>684</v>
      </c>
      <c r="B159" s="147">
        <v>253.5</v>
      </c>
      <c r="C159" s="147">
        <v>0</v>
      </c>
      <c r="D159" s="147">
        <v>12.83</v>
      </c>
      <c r="E159" s="147">
        <v>131.08000000000001</v>
      </c>
      <c r="F159" s="147">
        <v>0</v>
      </c>
      <c r="G159" s="147">
        <v>0</v>
      </c>
      <c r="H159" s="147">
        <v>131.08000000000001</v>
      </c>
      <c r="I159" s="147">
        <v>0</v>
      </c>
      <c r="J159" s="147">
        <v>0</v>
      </c>
    </row>
    <row r="160" spans="1:10" x14ac:dyDescent="0.15">
      <c r="A160" s="146">
        <v>688.5</v>
      </c>
      <c r="B160" s="146">
        <v>255.17</v>
      </c>
      <c r="C160" s="146">
        <v>0</v>
      </c>
      <c r="D160" s="146">
        <v>14.5</v>
      </c>
      <c r="E160" s="146">
        <v>131.91999999999999</v>
      </c>
      <c r="F160" s="146">
        <v>0</v>
      </c>
      <c r="G160" s="146">
        <v>0</v>
      </c>
      <c r="H160" s="146">
        <v>131.91999999999999</v>
      </c>
      <c r="I160" s="146">
        <v>0</v>
      </c>
      <c r="J160" s="146">
        <v>0</v>
      </c>
    </row>
    <row r="161" spans="1:10" x14ac:dyDescent="0.15">
      <c r="A161" s="147">
        <v>693</v>
      </c>
      <c r="B161" s="147">
        <v>256.83</v>
      </c>
      <c r="C161" s="147">
        <v>0</v>
      </c>
      <c r="D161" s="147">
        <v>16.170000000000002</v>
      </c>
      <c r="E161" s="147">
        <v>132.83000000000001</v>
      </c>
      <c r="F161" s="147">
        <v>0</v>
      </c>
      <c r="G161" s="147">
        <v>0</v>
      </c>
      <c r="H161" s="147">
        <v>132.83000000000001</v>
      </c>
      <c r="I161" s="147">
        <v>0</v>
      </c>
      <c r="J161" s="147">
        <v>0</v>
      </c>
    </row>
    <row r="162" spans="1:10" x14ac:dyDescent="0.15">
      <c r="A162" s="146">
        <v>697.5</v>
      </c>
      <c r="B162" s="146">
        <v>258.5</v>
      </c>
      <c r="C162" s="146">
        <v>0</v>
      </c>
      <c r="D162" s="146">
        <v>17.829999999999998</v>
      </c>
      <c r="E162" s="146">
        <v>133.66999999999999</v>
      </c>
      <c r="F162" s="146">
        <v>0</v>
      </c>
      <c r="G162" s="146">
        <v>0</v>
      </c>
      <c r="H162" s="146">
        <v>133.66999999999999</v>
      </c>
      <c r="I162" s="146">
        <v>0</v>
      </c>
      <c r="J162" s="146">
        <v>0</v>
      </c>
    </row>
    <row r="163" spans="1:10" x14ac:dyDescent="0.15">
      <c r="A163" s="147">
        <v>702</v>
      </c>
      <c r="B163" s="147">
        <v>260.17</v>
      </c>
      <c r="C163" s="147">
        <v>0</v>
      </c>
      <c r="D163" s="147">
        <v>19.5</v>
      </c>
      <c r="E163" s="147">
        <v>134.5</v>
      </c>
      <c r="F163" s="147">
        <v>0</v>
      </c>
      <c r="G163" s="147">
        <v>0</v>
      </c>
      <c r="H163" s="147">
        <v>134.5</v>
      </c>
      <c r="I163" s="147">
        <v>0</v>
      </c>
      <c r="J163" s="147">
        <v>0</v>
      </c>
    </row>
    <row r="164" spans="1:10" x14ac:dyDescent="0.15">
      <c r="A164" s="146">
        <v>706.5</v>
      </c>
      <c r="B164" s="146">
        <v>261.83</v>
      </c>
      <c r="C164" s="146">
        <v>0</v>
      </c>
      <c r="D164" s="146">
        <v>21.17</v>
      </c>
      <c r="E164" s="146">
        <v>135.41999999999999</v>
      </c>
      <c r="F164" s="146">
        <v>0</v>
      </c>
      <c r="G164" s="146">
        <v>0</v>
      </c>
      <c r="H164" s="146">
        <v>135.41999999999999</v>
      </c>
      <c r="I164" s="146">
        <v>0</v>
      </c>
      <c r="J164" s="146">
        <v>0</v>
      </c>
    </row>
    <row r="165" spans="1:10" x14ac:dyDescent="0.15">
      <c r="A165" s="147">
        <v>711</v>
      </c>
      <c r="B165" s="147">
        <v>263.5</v>
      </c>
      <c r="C165" s="147">
        <v>0</v>
      </c>
      <c r="D165" s="147">
        <v>22.83</v>
      </c>
      <c r="E165" s="147">
        <v>136.25</v>
      </c>
      <c r="F165" s="147">
        <v>0</v>
      </c>
      <c r="G165" s="147">
        <v>0</v>
      </c>
      <c r="H165" s="147">
        <v>136.25</v>
      </c>
      <c r="I165" s="147">
        <v>0</v>
      </c>
      <c r="J165" s="147">
        <v>0</v>
      </c>
    </row>
    <row r="166" spans="1:10" x14ac:dyDescent="0.15">
      <c r="A166" s="146">
        <v>715.5</v>
      </c>
      <c r="B166" s="146">
        <v>265.17</v>
      </c>
      <c r="C166" s="146">
        <v>0</v>
      </c>
      <c r="D166" s="146">
        <v>24.5</v>
      </c>
      <c r="E166" s="146">
        <v>137.08000000000001</v>
      </c>
      <c r="F166" s="146">
        <v>0</v>
      </c>
      <c r="G166" s="146">
        <v>0</v>
      </c>
      <c r="H166" s="146">
        <v>137.08000000000001</v>
      </c>
      <c r="I166" s="146">
        <v>0</v>
      </c>
      <c r="J166" s="146">
        <v>0</v>
      </c>
    </row>
    <row r="167" spans="1:10" x14ac:dyDescent="0.15">
      <c r="A167" s="147">
        <v>720</v>
      </c>
      <c r="B167" s="147">
        <v>266.83</v>
      </c>
      <c r="C167" s="147">
        <v>0</v>
      </c>
      <c r="D167" s="147">
        <v>26.17</v>
      </c>
      <c r="E167" s="147">
        <v>138</v>
      </c>
      <c r="F167" s="147">
        <v>0</v>
      </c>
      <c r="G167" s="147">
        <v>0</v>
      </c>
      <c r="H167" s="147">
        <v>138</v>
      </c>
      <c r="I167" s="147">
        <v>0</v>
      </c>
      <c r="J167" s="147">
        <v>0</v>
      </c>
    </row>
    <row r="168" spans="1:10" x14ac:dyDescent="0.15">
      <c r="A168" s="146">
        <v>724.5</v>
      </c>
      <c r="B168" s="146">
        <v>268.5</v>
      </c>
      <c r="C168" s="146">
        <v>0</v>
      </c>
      <c r="D168" s="146">
        <v>27.83</v>
      </c>
      <c r="E168" s="146">
        <v>138.83000000000001</v>
      </c>
      <c r="F168" s="146">
        <v>0</v>
      </c>
      <c r="G168" s="146">
        <v>0</v>
      </c>
      <c r="H168" s="146">
        <v>138.83000000000001</v>
      </c>
      <c r="I168" s="146">
        <v>0</v>
      </c>
      <c r="J168" s="146">
        <v>0</v>
      </c>
    </row>
    <row r="169" spans="1:10" x14ac:dyDescent="0.15">
      <c r="A169" s="147">
        <v>729</v>
      </c>
      <c r="B169" s="147">
        <v>270.17</v>
      </c>
      <c r="C169" s="147">
        <v>0</v>
      </c>
      <c r="D169" s="147">
        <v>29.5</v>
      </c>
      <c r="E169" s="147">
        <v>139.66999999999999</v>
      </c>
      <c r="F169" s="147">
        <v>0</v>
      </c>
      <c r="G169" s="147">
        <v>0</v>
      </c>
      <c r="H169" s="147">
        <v>139.66999999999999</v>
      </c>
      <c r="I169" s="147">
        <v>0</v>
      </c>
      <c r="J169" s="147">
        <v>0</v>
      </c>
    </row>
    <row r="170" spans="1:10" x14ac:dyDescent="0.15">
      <c r="A170" s="146">
        <v>733.5</v>
      </c>
      <c r="B170" s="146">
        <v>271.83</v>
      </c>
      <c r="C170" s="146">
        <v>0</v>
      </c>
      <c r="D170" s="146">
        <v>31.17</v>
      </c>
      <c r="E170" s="146">
        <v>140.58000000000001</v>
      </c>
      <c r="F170" s="146">
        <v>0</v>
      </c>
      <c r="G170" s="146">
        <v>0</v>
      </c>
      <c r="H170" s="146">
        <v>140.58000000000001</v>
      </c>
      <c r="I170" s="146">
        <v>0</v>
      </c>
      <c r="J170" s="146">
        <v>0</v>
      </c>
    </row>
    <row r="171" spans="1:10" x14ac:dyDescent="0.15">
      <c r="A171" s="147">
        <v>738</v>
      </c>
      <c r="B171" s="147">
        <v>273.5</v>
      </c>
      <c r="C171" s="147">
        <v>0</v>
      </c>
      <c r="D171" s="147">
        <v>32.83</v>
      </c>
      <c r="E171" s="147">
        <v>141.41999999999999</v>
      </c>
      <c r="F171" s="147">
        <v>0</v>
      </c>
      <c r="G171" s="147">
        <v>0</v>
      </c>
      <c r="H171" s="147">
        <v>141.41999999999999</v>
      </c>
      <c r="I171" s="147">
        <v>0</v>
      </c>
      <c r="J171" s="147">
        <v>0</v>
      </c>
    </row>
    <row r="172" spans="1:10" x14ac:dyDescent="0.15">
      <c r="A172" s="146">
        <v>742.5</v>
      </c>
      <c r="B172" s="146">
        <v>275.17</v>
      </c>
      <c r="C172" s="146">
        <v>0.75</v>
      </c>
      <c r="D172" s="146">
        <v>33.75</v>
      </c>
      <c r="E172" s="146">
        <v>142.33000000000001</v>
      </c>
      <c r="F172" s="146">
        <v>0</v>
      </c>
      <c r="G172" s="146">
        <v>0</v>
      </c>
      <c r="H172" s="146">
        <v>142.33000000000001</v>
      </c>
      <c r="I172" s="146">
        <v>0</v>
      </c>
      <c r="J172" s="146">
        <v>0</v>
      </c>
    </row>
    <row r="173" spans="1:10" x14ac:dyDescent="0.15">
      <c r="A173" s="147">
        <v>747</v>
      </c>
      <c r="B173" s="147">
        <v>276.83</v>
      </c>
      <c r="C173" s="147">
        <v>2.17</v>
      </c>
      <c r="D173" s="147">
        <v>34</v>
      </c>
      <c r="E173" s="147">
        <v>143.16999999999999</v>
      </c>
      <c r="F173" s="147">
        <v>0</v>
      </c>
      <c r="G173" s="147">
        <v>0</v>
      </c>
      <c r="H173" s="147">
        <v>143.16999999999999</v>
      </c>
      <c r="I173" s="147">
        <v>0</v>
      </c>
      <c r="J173" s="147">
        <v>0</v>
      </c>
    </row>
    <row r="174" spans="1:10" x14ac:dyDescent="0.15">
      <c r="A174" s="146">
        <v>751.5</v>
      </c>
      <c r="B174" s="146">
        <v>278.5</v>
      </c>
      <c r="C174" s="146">
        <v>3.67</v>
      </c>
      <c r="D174" s="146">
        <v>34.17</v>
      </c>
      <c r="E174" s="146">
        <v>144</v>
      </c>
      <c r="F174" s="146">
        <v>0</v>
      </c>
      <c r="G174" s="146">
        <v>0</v>
      </c>
      <c r="H174" s="146">
        <v>144</v>
      </c>
      <c r="I174" s="146">
        <v>0</v>
      </c>
      <c r="J174" s="146">
        <v>0</v>
      </c>
    </row>
    <row r="175" spans="1:10" x14ac:dyDescent="0.15">
      <c r="A175" s="147">
        <v>756</v>
      </c>
      <c r="B175" s="147">
        <v>280.17</v>
      </c>
      <c r="C175" s="147">
        <v>5.17</v>
      </c>
      <c r="D175" s="147">
        <v>34.33</v>
      </c>
      <c r="E175" s="147">
        <v>144.91999999999999</v>
      </c>
      <c r="F175" s="147">
        <v>0</v>
      </c>
      <c r="G175" s="147">
        <v>0</v>
      </c>
      <c r="H175" s="147">
        <v>144.91999999999999</v>
      </c>
      <c r="I175" s="147">
        <v>0</v>
      </c>
      <c r="J175" s="147">
        <v>0</v>
      </c>
    </row>
    <row r="176" spans="1:10" x14ac:dyDescent="0.15">
      <c r="A176" s="146">
        <v>760.5</v>
      </c>
      <c r="B176" s="146">
        <v>281.92</v>
      </c>
      <c r="C176" s="146">
        <v>6.67</v>
      </c>
      <c r="D176" s="146">
        <v>34.58</v>
      </c>
      <c r="E176" s="146">
        <v>145.75</v>
      </c>
      <c r="F176" s="146">
        <v>0</v>
      </c>
      <c r="G176" s="146">
        <v>0</v>
      </c>
      <c r="H176" s="146">
        <v>145.75</v>
      </c>
      <c r="I176" s="146">
        <v>0</v>
      </c>
      <c r="J176" s="146">
        <v>0</v>
      </c>
    </row>
    <row r="177" spans="1:10" x14ac:dyDescent="0.15">
      <c r="A177" s="147">
        <v>765</v>
      </c>
      <c r="B177" s="147">
        <v>283.58</v>
      </c>
      <c r="C177" s="147">
        <v>8.17</v>
      </c>
      <c r="D177" s="147">
        <v>34.75</v>
      </c>
      <c r="E177" s="147">
        <v>146.58000000000001</v>
      </c>
      <c r="F177" s="147">
        <v>0</v>
      </c>
      <c r="G177" s="147">
        <v>0</v>
      </c>
      <c r="H177" s="147">
        <v>146.58000000000001</v>
      </c>
      <c r="I177" s="147">
        <v>0</v>
      </c>
      <c r="J177" s="147">
        <v>0</v>
      </c>
    </row>
    <row r="178" spans="1:10" x14ac:dyDescent="0.15">
      <c r="A178" s="146">
        <v>769.5</v>
      </c>
      <c r="B178" s="146">
        <v>285.25</v>
      </c>
      <c r="C178" s="146">
        <v>9.58</v>
      </c>
      <c r="D178" s="146">
        <v>35</v>
      </c>
      <c r="E178" s="146">
        <v>147.5</v>
      </c>
      <c r="F178" s="146">
        <v>0</v>
      </c>
      <c r="G178" s="146">
        <v>0</v>
      </c>
      <c r="H178" s="146">
        <v>147.5</v>
      </c>
      <c r="I178" s="146">
        <v>0</v>
      </c>
      <c r="J178" s="146">
        <v>0</v>
      </c>
    </row>
    <row r="179" spans="1:10" x14ac:dyDescent="0.15">
      <c r="A179" s="147">
        <v>774</v>
      </c>
      <c r="B179" s="147">
        <v>286.92</v>
      </c>
      <c r="C179" s="147">
        <v>11.08</v>
      </c>
      <c r="D179" s="147">
        <v>35.17</v>
      </c>
      <c r="E179" s="147">
        <v>148.33000000000001</v>
      </c>
      <c r="F179" s="147">
        <v>0</v>
      </c>
      <c r="G179" s="147">
        <v>0</v>
      </c>
      <c r="H179" s="147">
        <v>148.33000000000001</v>
      </c>
      <c r="I179" s="147">
        <v>0</v>
      </c>
      <c r="J179" s="147">
        <v>0</v>
      </c>
    </row>
    <row r="180" spans="1:10" x14ac:dyDescent="0.15">
      <c r="A180" s="146">
        <v>778.5</v>
      </c>
      <c r="B180" s="146">
        <v>288.58</v>
      </c>
      <c r="C180" s="146">
        <v>12.5</v>
      </c>
      <c r="D180" s="146">
        <v>35.42</v>
      </c>
      <c r="E180" s="146">
        <v>149.16999999999999</v>
      </c>
      <c r="F180" s="146">
        <v>0</v>
      </c>
      <c r="G180" s="146">
        <v>0</v>
      </c>
      <c r="H180" s="146">
        <v>149.16999999999999</v>
      </c>
      <c r="I180" s="146">
        <v>0</v>
      </c>
      <c r="J180" s="146">
        <v>0</v>
      </c>
    </row>
    <row r="181" spans="1:10" x14ac:dyDescent="0.15">
      <c r="A181" s="147">
        <v>783</v>
      </c>
      <c r="B181" s="147">
        <v>290.25</v>
      </c>
      <c r="C181" s="147">
        <v>14</v>
      </c>
      <c r="D181" s="147">
        <v>35.58</v>
      </c>
      <c r="E181" s="147">
        <v>150.08000000000001</v>
      </c>
      <c r="F181" s="147">
        <v>0</v>
      </c>
      <c r="G181" s="147">
        <v>0</v>
      </c>
      <c r="H181" s="147">
        <v>150.08000000000001</v>
      </c>
      <c r="I181" s="147">
        <v>0</v>
      </c>
      <c r="J181" s="147">
        <v>0</v>
      </c>
    </row>
    <row r="182" spans="1:10" x14ac:dyDescent="0.15">
      <c r="A182" s="146">
        <v>787.5</v>
      </c>
      <c r="B182" s="146">
        <v>291.92</v>
      </c>
      <c r="C182" s="146">
        <v>15.42</v>
      </c>
      <c r="D182" s="146">
        <v>35.83</v>
      </c>
      <c r="E182" s="146">
        <v>150.91999999999999</v>
      </c>
      <c r="F182" s="146">
        <v>0</v>
      </c>
      <c r="G182" s="146">
        <v>0</v>
      </c>
      <c r="H182" s="146">
        <v>150.91999999999999</v>
      </c>
      <c r="I182" s="146">
        <v>0</v>
      </c>
      <c r="J182" s="146">
        <v>0</v>
      </c>
    </row>
    <row r="183" spans="1:10" x14ac:dyDescent="0.15">
      <c r="A183" s="147">
        <v>792</v>
      </c>
      <c r="B183" s="147">
        <v>293.58</v>
      </c>
      <c r="C183" s="147">
        <v>16.920000000000002</v>
      </c>
      <c r="D183" s="147">
        <v>36</v>
      </c>
      <c r="E183" s="147">
        <v>151.75</v>
      </c>
      <c r="F183" s="147">
        <v>0</v>
      </c>
      <c r="G183" s="147">
        <v>0</v>
      </c>
      <c r="H183" s="147">
        <v>151.75</v>
      </c>
      <c r="I183" s="147">
        <v>0</v>
      </c>
      <c r="J183" s="147">
        <v>0</v>
      </c>
    </row>
    <row r="184" spans="1:10" x14ac:dyDescent="0.15">
      <c r="A184" s="146">
        <v>796.5</v>
      </c>
      <c r="B184" s="146">
        <v>295.25</v>
      </c>
      <c r="C184" s="146">
        <v>18.329999999999998</v>
      </c>
      <c r="D184" s="146">
        <v>36.25</v>
      </c>
      <c r="E184" s="146">
        <v>152.66999999999999</v>
      </c>
      <c r="F184" s="146">
        <v>0</v>
      </c>
      <c r="G184" s="146">
        <v>0</v>
      </c>
      <c r="H184" s="146">
        <v>152.66999999999999</v>
      </c>
      <c r="I184" s="146">
        <v>0</v>
      </c>
      <c r="J184" s="146">
        <v>0</v>
      </c>
    </row>
    <row r="185" spans="1:10" x14ac:dyDescent="0.15">
      <c r="A185" s="147">
        <v>801</v>
      </c>
      <c r="B185" s="147">
        <v>296.92</v>
      </c>
      <c r="C185" s="147">
        <v>19.829999999999998</v>
      </c>
      <c r="D185" s="147">
        <v>36.42</v>
      </c>
      <c r="E185" s="147">
        <v>153.5</v>
      </c>
      <c r="F185" s="147">
        <v>0</v>
      </c>
      <c r="G185" s="147">
        <v>0</v>
      </c>
      <c r="H185" s="147">
        <v>153.5</v>
      </c>
      <c r="I185" s="147">
        <v>0</v>
      </c>
      <c r="J185" s="147">
        <v>0</v>
      </c>
    </row>
    <row r="186" spans="1:10" x14ac:dyDescent="0.15">
      <c r="A186" s="146">
        <v>805.5</v>
      </c>
      <c r="B186" s="146">
        <v>298.58</v>
      </c>
      <c r="C186" s="146">
        <v>21.33</v>
      </c>
      <c r="D186" s="146">
        <v>36.58</v>
      </c>
      <c r="E186" s="146">
        <v>154.33000000000001</v>
      </c>
      <c r="F186" s="146">
        <v>0</v>
      </c>
      <c r="G186" s="146">
        <v>0</v>
      </c>
      <c r="H186" s="146">
        <v>154.33000000000001</v>
      </c>
      <c r="I186" s="146">
        <v>0</v>
      </c>
      <c r="J186" s="146">
        <v>0</v>
      </c>
    </row>
    <row r="187" spans="1:10" x14ac:dyDescent="0.15">
      <c r="A187" s="147">
        <v>810</v>
      </c>
      <c r="B187" s="147">
        <v>300.25</v>
      </c>
      <c r="C187" s="147">
        <v>22.75</v>
      </c>
      <c r="D187" s="147">
        <v>36.83</v>
      </c>
      <c r="E187" s="147">
        <v>155.25</v>
      </c>
      <c r="F187" s="147">
        <v>0</v>
      </c>
      <c r="G187" s="147">
        <v>0</v>
      </c>
      <c r="H187" s="147">
        <v>155.25</v>
      </c>
      <c r="I187" s="147">
        <v>0</v>
      </c>
      <c r="J187" s="147">
        <v>0</v>
      </c>
    </row>
    <row r="188" spans="1:10" x14ac:dyDescent="0.15">
      <c r="A188" s="146">
        <v>814.5</v>
      </c>
      <c r="B188" s="146">
        <v>301.92</v>
      </c>
      <c r="C188" s="146">
        <v>24.25</v>
      </c>
      <c r="D188" s="146">
        <v>37</v>
      </c>
      <c r="E188" s="146">
        <v>156.08000000000001</v>
      </c>
      <c r="F188" s="146">
        <v>0</v>
      </c>
      <c r="G188" s="146">
        <v>0</v>
      </c>
      <c r="H188" s="146">
        <v>156.08000000000001</v>
      </c>
      <c r="I188" s="146">
        <v>0</v>
      </c>
      <c r="J188" s="146">
        <v>0</v>
      </c>
    </row>
    <row r="189" spans="1:10" x14ac:dyDescent="0.15">
      <c r="A189" s="147">
        <v>819</v>
      </c>
      <c r="B189" s="147">
        <v>303.58</v>
      </c>
      <c r="C189" s="147">
        <v>25.67</v>
      </c>
      <c r="D189" s="147">
        <v>37.25</v>
      </c>
      <c r="E189" s="147">
        <v>157</v>
      </c>
      <c r="F189" s="147">
        <v>0</v>
      </c>
      <c r="G189" s="147">
        <v>0</v>
      </c>
      <c r="H189" s="147">
        <v>157</v>
      </c>
      <c r="I189" s="147">
        <v>0</v>
      </c>
      <c r="J189" s="147">
        <v>0</v>
      </c>
    </row>
    <row r="190" spans="1:10" x14ac:dyDescent="0.15">
      <c r="A190" s="146">
        <v>823.5</v>
      </c>
      <c r="B190" s="146">
        <v>305.25</v>
      </c>
      <c r="C190" s="146">
        <v>27.17</v>
      </c>
      <c r="D190" s="146">
        <v>37.42</v>
      </c>
      <c r="E190" s="146">
        <v>157.83000000000001</v>
      </c>
      <c r="F190" s="146">
        <v>0</v>
      </c>
      <c r="G190" s="146">
        <v>0</v>
      </c>
      <c r="H190" s="146">
        <v>157.83000000000001</v>
      </c>
      <c r="I190" s="146">
        <v>0</v>
      </c>
      <c r="J190" s="146">
        <v>0</v>
      </c>
    </row>
    <row r="191" spans="1:10" x14ac:dyDescent="0.15">
      <c r="A191" s="147">
        <v>828</v>
      </c>
      <c r="B191" s="147">
        <v>306.92</v>
      </c>
      <c r="C191" s="147">
        <v>28.58</v>
      </c>
      <c r="D191" s="147">
        <v>37.67</v>
      </c>
      <c r="E191" s="147">
        <v>158.66999999999999</v>
      </c>
      <c r="F191" s="147">
        <v>0</v>
      </c>
      <c r="G191" s="147">
        <v>0</v>
      </c>
      <c r="H191" s="147">
        <v>158.66999999999999</v>
      </c>
      <c r="I191" s="147">
        <v>0</v>
      </c>
      <c r="J191" s="147">
        <v>0</v>
      </c>
    </row>
    <row r="192" spans="1:10" x14ac:dyDescent="0.15">
      <c r="A192" s="146">
        <v>832.5</v>
      </c>
      <c r="B192" s="146">
        <v>308.58</v>
      </c>
      <c r="C192" s="146">
        <v>30.08</v>
      </c>
      <c r="D192" s="146">
        <v>37.83</v>
      </c>
      <c r="E192" s="146">
        <v>159.58000000000001</v>
      </c>
      <c r="F192" s="146">
        <v>0</v>
      </c>
      <c r="G192" s="146">
        <v>0</v>
      </c>
      <c r="H192" s="146">
        <v>159.58000000000001</v>
      </c>
      <c r="I192" s="146">
        <v>0</v>
      </c>
      <c r="J192" s="146">
        <v>0</v>
      </c>
    </row>
    <row r="193" spans="1:10" x14ac:dyDescent="0.15">
      <c r="A193" s="147">
        <v>837</v>
      </c>
      <c r="B193" s="147">
        <v>310.25</v>
      </c>
      <c r="C193" s="147">
        <v>31.5</v>
      </c>
      <c r="D193" s="147">
        <v>38.08</v>
      </c>
      <c r="E193" s="147">
        <v>160.41999999999999</v>
      </c>
      <c r="F193" s="147">
        <v>0</v>
      </c>
      <c r="G193" s="147">
        <v>0</v>
      </c>
      <c r="H193" s="147">
        <v>160.41999999999999</v>
      </c>
      <c r="I193" s="147">
        <v>0</v>
      </c>
      <c r="J193" s="147">
        <v>0</v>
      </c>
    </row>
    <row r="194" spans="1:10" x14ac:dyDescent="0.15">
      <c r="A194" s="146">
        <v>841.5</v>
      </c>
      <c r="B194" s="146">
        <v>311.92</v>
      </c>
      <c r="C194" s="146">
        <v>33</v>
      </c>
      <c r="D194" s="146">
        <v>38.25</v>
      </c>
      <c r="E194" s="146">
        <v>161.25</v>
      </c>
      <c r="F194" s="146">
        <v>0</v>
      </c>
      <c r="G194" s="146">
        <v>0</v>
      </c>
      <c r="H194" s="146">
        <v>161.25</v>
      </c>
      <c r="I194" s="146">
        <v>0</v>
      </c>
      <c r="J194" s="146">
        <v>0</v>
      </c>
    </row>
    <row r="195" spans="1:10" x14ac:dyDescent="0.15">
      <c r="A195" s="147">
        <v>846</v>
      </c>
      <c r="B195" s="147">
        <v>313.58</v>
      </c>
      <c r="C195" s="147">
        <v>34.42</v>
      </c>
      <c r="D195" s="147">
        <v>38.5</v>
      </c>
      <c r="E195" s="147">
        <v>162.16999999999999</v>
      </c>
      <c r="F195" s="147">
        <v>0</v>
      </c>
      <c r="G195" s="147">
        <v>0</v>
      </c>
      <c r="H195" s="147">
        <v>162.16999999999999</v>
      </c>
      <c r="I195" s="147">
        <v>0</v>
      </c>
      <c r="J195" s="147">
        <v>0</v>
      </c>
    </row>
    <row r="196" spans="1:10" x14ac:dyDescent="0.15">
      <c r="A196" s="146">
        <v>850.5</v>
      </c>
      <c r="B196" s="146">
        <v>315.25</v>
      </c>
      <c r="C196" s="146">
        <v>35.92</v>
      </c>
      <c r="D196" s="146">
        <v>38.67</v>
      </c>
      <c r="E196" s="146">
        <v>163</v>
      </c>
      <c r="F196" s="146">
        <v>0</v>
      </c>
      <c r="G196" s="146">
        <v>0</v>
      </c>
      <c r="H196" s="146">
        <v>163</v>
      </c>
      <c r="I196" s="146">
        <v>0</v>
      </c>
      <c r="J196" s="146">
        <v>0</v>
      </c>
    </row>
    <row r="197" spans="1:10" x14ac:dyDescent="0.15">
      <c r="A197" s="147">
        <v>855</v>
      </c>
      <c r="B197" s="147">
        <v>316.92</v>
      </c>
      <c r="C197" s="147">
        <v>37.42</v>
      </c>
      <c r="D197" s="147">
        <v>38.83</v>
      </c>
      <c r="E197" s="147">
        <v>163.83000000000001</v>
      </c>
      <c r="F197" s="147">
        <v>0</v>
      </c>
      <c r="G197" s="147">
        <v>0</v>
      </c>
      <c r="H197" s="147">
        <v>163.83000000000001</v>
      </c>
      <c r="I197" s="147">
        <v>0</v>
      </c>
      <c r="J197" s="147">
        <v>0</v>
      </c>
    </row>
    <row r="198" spans="1:10" x14ac:dyDescent="0.15">
      <c r="A198" s="146">
        <v>859.5</v>
      </c>
      <c r="B198" s="146">
        <v>318.58</v>
      </c>
      <c r="C198" s="146">
        <v>38.83</v>
      </c>
      <c r="D198" s="146">
        <v>39.08</v>
      </c>
      <c r="E198" s="146">
        <v>164.75</v>
      </c>
      <c r="F198" s="146">
        <v>0</v>
      </c>
      <c r="G198" s="146">
        <v>0</v>
      </c>
      <c r="H198" s="146">
        <v>164.75</v>
      </c>
      <c r="I198" s="146">
        <v>0</v>
      </c>
      <c r="J198" s="146">
        <v>0</v>
      </c>
    </row>
    <row r="199" spans="1:10" x14ac:dyDescent="0.15">
      <c r="A199" s="147">
        <v>864</v>
      </c>
      <c r="B199" s="147">
        <v>320.25</v>
      </c>
      <c r="C199" s="147">
        <v>39.92</v>
      </c>
      <c r="D199" s="147">
        <v>39.67</v>
      </c>
      <c r="E199" s="147">
        <v>165.58</v>
      </c>
      <c r="F199" s="147">
        <v>0</v>
      </c>
      <c r="G199" s="147">
        <v>0</v>
      </c>
      <c r="H199" s="147">
        <v>165.58</v>
      </c>
      <c r="I199" s="147">
        <v>0</v>
      </c>
      <c r="J199" s="147">
        <v>0</v>
      </c>
    </row>
    <row r="200" spans="1:10" x14ac:dyDescent="0.15">
      <c r="A200" s="146">
        <v>868.5</v>
      </c>
      <c r="B200" s="146">
        <v>321.92</v>
      </c>
      <c r="C200" s="146">
        <v>40.33</v>
      </c>
      <c r="D200" s="146">
        <v>40.92</v>
      </c>
      <c r="E200" s="146">
        <v>166.42</v>
      </c>
      <c r="F200" s="146">
        <v>0</v>
      </c>
      <c r="G200" s="146">
        <v>0</v>
      </c>
      <c r="H200" s="146">
        <v>166.42</v>
      </c>
      <c r="I200" s="146">
        <v>0</v>
      </c>
      <c r="J200" s="146">
        <v>0</v>
      </c>
    </row>
    <row r="201" spans="1:10" x14ac:dyDescent="0.15">
      <c r="A201" s="147">
        <v>873</v>
      </c>
      <c r="B201" s="147">
        <v>323.58</v>
      </c>
      <c r="C201" s="147">
        <v>40.75</v>
      </c>
      <c r="D201" s="147">
        <v>42.17</v>
      </c>
      <c r="E201" s="147">
        <v>167.33</v>
      </c>
      <c r="F201" s="147">
        <v>0</v>
      </c>
      <c r="G201" s="147">
        <v>0</v>
      </c>
      <c r="H201" s="147">
        <v>167.33</v>
      </c>
      <c r="I201" s="147">
        <v>0</v>
      </c>
      <c r="J201" s="147">
        <v>0</v>
      </c>
    </row>
    <row r="202" spans="1:10" x14ac:dyDescent="0.15">
      <c r="A202" s="146">
        <v>877.5</v>
      </c>
      <c r="B202" s="146">
        <v>325.25</v>
      </c>
      <c r="C202" s="146">
        <v>41.08</v>
      </c>
      <c r="D202" s="146">
        <v>43.5</v>
      </c>
      <c r="E202" s="146">
        <v>168.17</v>
      </c>
      <c r="F202" s="146">
        <v>0</v>
      </c>
      <c r="G202" s="146">
        <v>0</v>
      </c>
      <c r="H202" s="146">
        <v>168.17</v>
      </c>
      <c r="I202" s="146">
        <v>0</v>
      </c>
      <c r="J202" s="146">
        <v>0</v>
      </c>
    </row>
    <row r="203" spans="1:10" x14ac:dyDescent="0.15">
      <c r="A203" s="147">
        <v>882</v>
      </c>
      <c r="B203" s="147">
        <v>326.92</v>
      </c>
      <c r="C203" s="147">
        <v>41.5</v>
      </c>
      <c r="D203" s="147">
        <v>44.75</v>
      </c>
      <c r="E203" s="147">
        <v>169</v>
      </c>
      <c r="F203" s="147">
        <v>0</v>
      </c>
      <c r="G203" s="147">
        <v>0</v>
      </c>
      <c r="H203" s="147">
        <v>169</v>
      </c>
      <c r="I203" s="147">
        <v>0</v>
      </c>
      <c r="J203" s="147">
        <v>0</v>
      </c>
    </row>
    <row r="204" spans="1:10" x14ac:dyDescent="0.15">
      <c r="A204" s="146">
        <v>886.5</v>
      </c>
      <c r="B204" s="146">
        <v>328.58</v>
      </c>
      <c r="C204" s="146">
        <v>41.92</v>
      </c>
      <c r="D204" s="146">
        <v>46</v>
      </c>
      <c r="E204" s="146">
        <v>169.92</v>
      </c>
      <c r="F204" s="146">
        <v>0</v>
      </c>
      <c r="G204" s="146">
        <v>0</v>
      </c>
      <c r="H204" s="146">
        <v>169.92</v>
      </c>
      <c r="I204" s="146">
        <v>0</v>
      </c>
      <c r="J204" s="146">
        <v>0</v>
      </c>
    </row>
    <row r="205" spans="1:10" x14ac:dyDescent="0.15">
      <c r="A205" s="147">
        <v>891</v>
      </c>
      <c r="B205" s="147">
        <v>330.25</v>
      </c>
      <c r="C205" s="147">
        <v>42.25</v>
      </c>
      <c r="D205" s="147">
        <v>47.33</v>
      </c>
      <c r="E205" s="147">
        <v>170.75</v>
      </c>
      <c r="F205" s="147">
        <v>0</v>
      </c>
      <c r="G205" s="147">
        <v>0</v>
      </c>
      <c r="H205" s="147">
        <v>170.75</v>
      </c>
      <c r="I205" s="147">
        <v>0</v>
      </c>
      <c r="J205" s="147">
        <v>0</v>
      </c>
    </row>
    <row r="206" spans="1:10" x14ac:dyDescent="0.15">
      <c r="A206" s="146">
        <v>895.5</v>
      </c>
      <c r="B206" s="146">
        <v>331.92</v>
      </c>
      <c r="C206" s="146">
        <v>42.67</v>
      </c>
      <c r="D206" s="146">
        <v>48.58</v>
      </c>
      <c r="E206" s="146">
        <v>171.67</v>
      </c>
      <c r="F206" s="146">
        <v>0</v>
      </c>
      <c r="G206" s="146">
        <v>0</v>
      </c>
      <c r="H206" s="146">
        <v>171.67</v>
      </c>
      <c r="I206" s="146">
        <v>0</v>
      </c>
      <c r="J206" s="146">
        <v>0</v>
      </c>
    </row>
    <row r="207" spans="1:10" x14ac:dyDescent="0.15">
      <c r="A207" s="147">
        <v>900</v>
      </c>
      <c r="B207" s="147">
        <v>333.58</v>
      </c>
      <c r="C207" s="147">
        <v>43</v>
      </c>
      <c r="D207" s="147">
        <v>49.92</v>
      </c>
      <c r="E207" s="147">
        <v>172.5</v>
      </c>
      <c r="F207" s="147">
        <v>0</v>
      </c>
      <c r="G207" s="147">
        <v>0</v>
      </c>
      <c r="H207" s="147">
        <v>172.5</v>
      </c>
      <c r="I207" s="147">
        <v>0</v>
      </c>
      <c r="J207" s="147">
        <v>0</v>
      </c>
    </row>
    <row r="208" spans="1:10" x14ac:dyDescent="0.15">
      <c r="A208" s="146">
        <v>904.5</v>
      </c>
      <c r="B208" s="146">
        <v>335.25</v>
      </c>
      <c r="C208" s="146">
        <v>43.42</v>
      </c>
      <c r="D208" s="146">
        <v>51.17</v>
      </c>
      <c r="E208" s="146">
        <v>173.33</v>
      </c>
      <c r="F208" s="146">
        <v>0</v>
      </c>
      <c r="G208" s="146">
        <v>0</v>
      </c>
      <c r="H208" s="146">
        <v>173.33</v>
      </c>
      <c r="I208" s="146">
        <v>0</v>
      </c>
      <c r="J208" s="146">
        <v>0</v>
      </c>
    </row>
    <row r="209" spans="1:10" x14ac:dyDescent="0.15">
      <c r="A209" s="147">
        <v>909</v>
      </c>
      <c r="B209" s="147">
        <v>336.92</v>
      </c>
      <c r="C209" s="147">
        <v>43.83</v>
      </c>
      <c r="D209" s="147">
        <v>52.42</v>
      </c>
      <c r="E209" s="147">
        <v>174.25</v>
      </c>
      <c r="F209" s="147">
        <v>0</v>
      </c>
      <c r="G209" s="147">
        <v>0</v>
      </c>
      <c r="H209" s="147">
        <v>174.25</v>
      </c>
      <c r="I209" s="147">
        <v>0</v>
      </c>
      <c r="J209" s="147">
        <v>0</v>
      </c>
    </row>
    <row r="210" spans="1:10" x14ac:dyDescent="0.15">
      <c r="A210" s="146">
        <v>913.5</v>
      </c>
      <c r="B210" s="146">
        <v>338.58</v>
      </c>
      <c r="C210" s="146">
        <v>44.17</v>
      </c>
      <c r="D210" s="146">
        <v>53.75</v>
      </c>
      <c r="E210" s="146">
        <v>175.08</v>
      </c>
      <c r="F210" s="146">
        <v>0</v>
      </c>
      <c r="G210" s="146">
        <v>0</v>
      </c>
      <c r="H210" s="146">
        <v>175.08</v>
      </c>
      <c r="I210" s="146">
        <v>0</v>
      </c>
      <c r="J210" s="146">
        <v>0</v>
      </c>
    </row>
    <row r="211" spans="1:10" x14ac:dyDescent="0.15">
      <c r="A211" s="147">
        <v>918</v>
      </c>
      <c r="B211" s="147">
        <v>340.25</v>
      </c>
      <c r="C211" s="147">
        <v>44.58</v>
      </c>
      <c r="D211" s="147">
        <v>55</v>
      </c>
      <c r="E211" s="147">
        <v>175.92</v>
      </c>
      <c r="F211" s="147">
        <v>0</v>
      </c>
      <c r="G211" s="147">
        <v>0</v>
      </c>
      <c r="H211" s="147">
        <v>175.92</v>
      </c>
      <c r="I211" s="147">
        <v>0</v>
      </c>
      <c r="J211" s="147">
        <v>0</v>
      </c>
    </row>
    <row r="212" spans="1:10" x14ac:dyDescent="0.15">
      <c r="A212" s="146">
        <v>922.5</v>
      </c>
      <c r="B212" s="146">
        <v>341.92</v>
      </c>
      <c r="C212" s="146">
        <v>45</v>
      </c>
      <c r="D212" s="146">
        <v>56.25</v>
      </c>
      <c r="E212" s="146">
        <v>176.83</v>
      </c>
      <c r="F212" s="146">
        <v>0</v>
      </c>
      <c r="G212" s="146">
        <v>0</v>
      </c>
      <c r="H212" s="146">
        <v>176.83</v>
      </c>
      <c r="I212" s="146">
        <v>0</v>
      </c>
      <c r="J212" s="146">
        <v>0</v>
      </c>
    </row>
    <row r="213" spans="1:10" x14ac:dyDescent="0.15">
      <c r="A213" s="147">
        <v>927</v>
      </c>
      <c r="B213" s="147">
        <v>343.58</v>
      </c>
      <c r="C213" s="147">
        <v>45.33</v>
      </c>
      <c r="D213" s="147">
        <v>57.58</v>
      </c>
      <c r="E213" s="147">
        <v>177.67</v>
      </c>
      <c r="F213" s="147">
        <v>0</v>
      </c>
      <c r="G213" s="147">
        <v>0</v>
      </c>
      <c r="H213" s="147">
        <v>177.67</v>
      </c>
      <c r="I213" s="147">
        <v>0</v>
      </c>
      <c r="J213" s="147">
        <v>0</v>
      </c>
    </row>
    <row r="214" spans="1:10" x14ac:dyDescent="0.15">
      <c r="A214" s="146">
        <v>931.5</v>
      </c>
      <c r="B214" s="146">
        <v>345.25</v>
      </c>
      <c r="C214" s="146">
        <v>45.75</v>
      </c>
      <c r="D214" s="146">
        <v>58.83</v>
      </c>
      <c r="E214" s="146">
        <v>178.5</v>
      </c>
      <c r="F214" s="146">
        <v>0</v>
      </c>
      <c r="G214" s="146">
        <v>0</v>
      </c>
      <c r="H214" s="146">
        <v>178.5</v>
      </c>
      <c r="I214" s="146">
        <v>0</v>
      </c>
      <c r="J214" s="146">
        <v>0</v>
      </c>
    </row>
    <row r="215" spans="1:10" x14ac:dyDescent="0.15">
      <c r="A215" s="147">
        <v>936</v>
      </c>
      <c r="B215" s="147">
        <v>346.92</v>
      </c>
      <c r="C215" s="147">
        <v>46.08</v>
      </c>
      <c r="D215" s="147">
        <v>60.17</v>
      </c>
      <c r="E215" s="147">
        <v>179.42</v>
      </c>
      <c r="F215" s="147">
        <v>0</v>
      </c>
      <c r="G215" s="147">
        <v>0</v>
      </c>
      <c r="H215" s="147">
        <v>179.42</v>
      </c>
      <c r="I215" s="147">
        <v>0</v>
      </c>
      <c r="J215" s="147">
        <v>0</v>
      </c>
    </row>
    <row r="216" spans="1:10" x14ac:dyDescent="0.15">
      <c r="A216" s="146">
        <v>940.5</v>
      </c>
      <c r="B216" s="146">
        <v>348.58</v>
      </c>
      <c r="C216" s="146">
        <v>46.5</v>
      </c>
      <c r="D216" s="146">
        <v>61.42</v>
      </c>
      <c r="E216" s="146">
        <v>180.25</v>
      </c>
      <c r="F216" s="146">
        <v>0</v>
      </c>
      <c r="G216" s="146">
        <v>0</v>
      </c>
      <c r="H216" s="146">
        <v>180.25</v>
      </c>
      <c r="I216" s="146">
        <v>0</v>
      </c>
      <c r="J216" s="146">
        <v>0</v>
      </c>
    </row>
    <row r="217" spans="1:10" x14ac:dyDescent="0.15">
      <c r="A217" s="147">
        <v>945</v>
      </c>
      <c r="B217" s="147">
        <v>350.25</v>
      </c>
      <c r="C217" s="147">
        <v>46.92</v>
      </c>
      <c r="D217" s="147">
        <v>62.67</v>
      </c>
      <c r="E217" s="147">
        <v>181.08</v>
      </c>
      <c r="F217" s="147">
        <v>0</v>
      </c>
      <c r="G217" s="147">
        <v>0</v>
      </c>
      <c r="H217" s="147">
        <v>181.08</v>
      </c>
      <c r="I217" s="147">
        <v>0</v>
      </c>
      <c r="J217" s="147">
        <v>0</v>
      </c>
    </row>
    <row r="218" spans="1:10" x14ac:dyDescent="0.15">
      <c r="A218" s="146">
        <v>949.5</v>
      </c>
      <c r="B218" s="146">
        <v>351.92</v>
      </c>
      <c r="C218" s="146">
        <v>47.25</v>
      </c>
      <c r="D218" s="146">
        <v>64</v>
      </c>
      <c r="E218" s="146">
        <v>182</v>
      </c>
      <c r="F218" s="146">
        <v>0</v>
      </c>
      <c r="G218" s="146">
        <v>0</v>
      </c>
      <c r="H218" s="146">
        <v>182</v>
      </c>
      <c r="I218" s="146">
        <v>0</v>
      </c>
      <c r="J218" s="146">
        <v>0</v>
      </c>
    </row>
    <row r="219" spans="1:10" x14ac:dyDescent="0.15">
      <c r="A219" s="147">
        <v>954</v>
      </c>
      <c r="B219" s="147">
        <v>353.58</v>
      </c>
      <c r="C219" s="147">
        <v>47.67</v>
      </c>
      <c r="D219" s="147">
        <v>65.25</v>
      </c>
      <c r="E219" s="147">
        <v>182.83</v>
      </c>
      <c r="F219" s="147">
        <v>0</v>
      </c>
      <c r="G219" s="147">
        <v>0</v>
      </c>
      <c r="H219" s="147">
        <v>182.83</v>
      </c>
      <c r="I219" s="147">
        <v>0</v>
      </c>
      <c r="J219" s="147">
        <v>0</v>
      </c>
    </row>
    <row r="220" spans="1:10" x14ac:dyDescent="0.15">
      <c r="A220" s="146">
        <v>958.5</v>
      </c>
      <c r="B220" s="146">
        <v>355.25</v>
      </c>
      <c r="C220" s="146">
        <v>48.08</v>
      </c>
      <c r="D220" s="146">
        <v>66.5</v>
      </c>
      <c r="E220" s="146">
        <v>183.67</v>
      </c>
      <c r="F220" s="146">
        <v>0</v>
      </c>
      <c r="G220" s="146">
        <v>0</v>
      </c>
      <c r="H220" s="146">
        <v>183.67</v>
      </c>
      <c r="I220" s="146">
        <v>0</v>
      </c>
      <c r="J220" s="146">
        <v>0</v>
      </c>
    </row>
    <row r="221" spans="1:10" x14ac:dyDescent="0.15">
      <c r="A221" s="147">
        <v>963</v>
      </c>
      <c r="B221" s="147">
        <v>356.92</v>
      </c>
      <c r="C221" s="147">
        <v>48.42</v>
      </c>
      <c r="D221" s="147">
        <v>67.83</v>
      </c>
      <c r="E221" s="147">
        <v>184.58</v>
      </c>
      <c r="F221" s="147">
        <v>0</v>
      </c>
      <c r="G221" s="147">
        <v>0</v>
      </c>
      <c r="H221" s="147">
        <v>184.58</v>
      </c>
      <c r="I221" s="147">
        <v>0</v>
      </c>
      <c r="J221" s="147">
        <v>0</v>
      </c>
    </row>
    <row r="222" spans="1:10" x14ac:dyDescent="0.15">
      <c r="A222" s="146">
        <v>967.5</v>
      </c>
      <c r="B222" s="146">
        <v>358.58</v>
      </c>
      <c r="C222" s="146">
        <v>48.83</v>
      </c>
      <c r="D222" s="146">
        <v>69.08</v>
      </c>
      <c r="E222" s="146">
        <v>185.42</v>
      </c>
      <c r="F222" s="146">
        <v>0</v>
      </c>
      <c r="G222" s="146">
        <v>0</v>
      </c>
      <c r="H222" s="146">
        <v>185.42</v>
      </c>
      <c r="I222" s="146">
        <v>0</v>
      </c>
      <c r="J222" s="146">
        <v>0</v>
      </c>
    </row>
    <row r="223" spans="1:10" x14ac:dyDescent="0.15">
      <c r="A223" s="147">
        <v>972</v>
      </c>
      <c r="B223" s="147">
        <v>360.25</v>
      </c>
      <c r="C223" s="147">
        <v>49.25</v>
      </c>
      <c r="D223" s="147">
        <v>70.33</v>
      </c>
      <c r="E223" s="147">
        <v>186.25</v>
      </c>
      <c r="F223" s="147">
        <v>0</v>
      </c>
      <c r="G223" s="147">
        <v>0</v>
      </c>
      <c r="H223" s="147">
        <v>186.25</v>
      </c>
      <c r="I223" s="147">
        <v>0</v>
      </c>
      <c r="J223" s="147">
        <v>0</v>
      </c>
    </row>
    <row r="224" spans="1:10" x14ac:dyDescent="0.15">
      <c r="A224" s="146">
        <v>976.5</v>
      </c>
      <c r="B224" s="146">
        <v>361.92</v>
      </c>
      <c r="C224" s="146">
        <v>49.58</v>
      </c>
      <c r="D224" s="146">
        <v>71.67</v>
      </c>
      <c r="E224" s="146">
        <v>187.17</v>
      </c>
      <c r="F224" s="146">
        <v>0</v>
      </c>
      <c r="G224" s="146">
        <v>0</v>
      </c>
      <c r="H224" s="146">
        <v>187.17</v>
      </c>
      <c r="I224" s="146">
        <v>0</v>
      </c>
      <c r="J224" s="146">
        <v>0</v>
      </c>
    </row>
    <row r="225" spans="1:10" x14ac:dyDescent="0.15">
      <c r="A225" s="147">
        <v>981</v>
      </c>
      <c r="B225" s="147">
        <v>363.58</v>
      </c>
      <c r="C225" s="147">
        <v>50</v>
      </c>
      <c r="D225" s="147">
        <v>72.92</v>
      </c>
      <c r="E225" s="147">
        <v>188</v>
      </c>
      <c r="F225" s="147">
        <v>0</v>
      </c>
      <c r="G225" s="147">
        <v>0</v>
      </c>
      <c r="H225" s="147">
        <v>188</v>
      </c>
      <c r="I225" s="147">
        <v>0</v>
      </c>
      <c r="J225" s="147">
        <v>0</v>
      </c>
    </row>
    <row r="226" spans="1:10" x14ac:dyDescent="0.15">
      <c r="A226" s="146">
        <v>985.5</v>
      </c>
      <c r="B226" s="146">
        <v>365.25</v>
      </c>
      <c r="C226" s="146">
        <v>50.33</v>
      </c>
      <c r="D226" s="146">
        <v>74.25</v>
      </c>
      <c r="E226" s="146">
        <v>188.92</v>
      </c>
      <c r="F226" s="146">
        <v>0</v>
      </c>
      <c r="G226" s="146">
        <v>0</v>
      </c>
      <c r="H226" s="146">
        <v>188.92</v>
      </c>
      <c r="I226" s="146">
        <v>0</v>
      </c>
      <c r="J226" s="146">
        <v>0</v>
      </c>
    </row>
    <row r="227" spans="1:10" x14ac:dyDescent="0.15">
      <c r="A227" s="147">
        <v>990</v>
      </c>
      <c r="B227" s="147">
        <v>366.92</v>
      </c>
      <c r="C227" s="147">
        <v>50.75</v>
      </c>
      <c r="D227" s="147">
        <v>75.5</v>
      </c>
      <c r="E227" s="147">
        <v>189.75</v>
      </c>
      <c r="F227" s="147">
        <v>0</v>
      </c>
      <c r="G227" s="147">
        <v>0</v>
      </c>
      <c r="H227" s="147">
        <v>189.75</v>
      </c>
      <c r="I227" s="147">
        <v>0</v>
      </c>
      <c r="J227" s="147">
        <v>0</v>
      </c>
    </row>
    <row r="228" spans="1:10" x14ac:dyDescent="0.15">
      <c r="A228" s="146">
        <v>994.5</v>
      </c>
      <c r="B228" s="146">
        <v>368.58</v>
      </c>
      <c r="C228" s="146">
        <v>51.17</v>
      </c>
      <c r="D228" s="146">
        <v>76.75</v>
      </c>
      <c r="E228" s="146">
        <v>190.58</v>
      </c>
      <c r="F228" s="146">
        <v>0</v>
      </c>
      <c r="G228" s="146">
        <v>0</v>
      </c>
      <c r="H228" s="146">
        <v>190.58</v>
      </c>
      <c r="I228" s="146">
        <v>0</v>
      </c>
      <c r="J228" s="146">
        <v>0</v>
      </c>
    </row>
    <row r="229" spans="1:10" x14ac:dyDescent="0.15">
      <c r="A229" s="147">
        <v>999</v>
      </c>
      <c r="B229" s="147">
        <v>370.25</v>
      </c>
      <c r="C229" s="147">
        <v>51.5</v>
      </c>
      <c r="D229" s="147">
        <v>78.08</v>
      </c>
      <c r="E229" s="147">
        <v>191.5</v>
      </c>
      <c r="F229" s="147">
        <v>0</v>
      </c>
      <c r="G229" s="147">
        <v>0</v>
      </c>
      <c r="H229" s="147">
        <v>191.5</v>
      </c>
      <c r="I229" s="147">
        <v>0</v>
      </c>
      <c r="J229" s="147">
        <v>0</v>
      </c>
    </row>
    <row r="230" spans="1:10" x14ac:dyDescent="0.15">
      <c r="A230" s="146">
        <v>1003.5</v>
      </c>
      <c r="B230" s="146">
        <v>371.92</v>
      </c>
      <c r="C230" s="146">
        <v>51.92</v>
      </c>
      <c r="D230" s="146">
        <v>79.33</v>
      </c>
      <c r="E230" s="146">
        <v>192.33</v>
      </c>
      <c r="F230" s="146">
        <v>0</v>
      </c>
      <c r="G230" s="146">
        <v>0</v>
      </c>
      <c r="H230" s="146">
        <v>192.33</v>
      </c>
      <c r="I230" s="146">
        <v>0</v>
      </c>
      <c r="J230" s="146">
        <v>0</v>
      </c>
    </row>
    <row r="231" spans="1:10" x14ac:dyDescent="0.15">
      <c r="A231" s="147">
        <v>1008</v>
      </c>
      <c r="B231" s="147">
        <v>373.58</v>
      </c>
      <c r="C231" s="147">
        <v>52.33</v>
      </c>
      <c r="D231" s="147">
        <v>80.58</v>
      </c>
      <c r="E231" s="147">
        <v>193.17</v>
      </c>
      <c r="F231" s="147">
        <v>0</v>
      </c>
      <c r="G231" s="147">
        <v>0</v>
      </c>
      <c r="H231" s="147">
        <v>193.17</v>
      </c>
      <c r="I231" s="147">
        <v>0</v>
      </c>
      <c r="J231" s="147">
        <v>0</v>
      </c>
    </row>
    <row r="232" spans="1:10" x14ac:dyDescent="0.15">
      <c r="A232" s="146">
        <v>1012.5</v>
      </c>
      <c r="B232" s="146">
        <v>375.33</v>
      </c>
      <c r="C232" s="146">
        <v>52.75</v>
      </c>
      <c r="D232" s="146">
        <v>81.92</v>
      </c>
      <c r="E232" s="146">
        <v>194.08</v>
      </c>
      <c r="F232" s="146">
        <v>0</v>
      </c>
      <c r="G232" s="146">
        <v>0</v>
      </c>
      <c r="H232" s="146">
        <v>194.08</v>
      </c>
      <c r="I232" s="146">
        <v>0</v>
      </c>
      <c r="J232" s="146">
        <v>0</v>
      </c>
    </row>
    <row r="233" spans="1:10" x14ac:dyDescent="0.15">
      <c r="A233" s="147">
        <v>1017</v>
      </c>
      <c r="B233" s="147">
        <v>377</v>
      </c>
      <c r="C233" s="147">
        <v>53.17</v>
      </c>
      <c r="D233" s="147">
        <v>83.17</v>
      </c>
      <c r="E233" s="147">
        <v>194.92</v>
      </c>
      <c r="F233" s="147">
        <v>0</v>
      </c>
      <c r="G233" s="147">
        <v>0</v>
      </c>
      <c r="H233" s="147">
        <v>194.92</v>
      </c>
      <c r="I233" s="147">
        <v>0</v>
      </c>
      <c r="J233" s="147">
        <v>0</v>
      </c>
    </row>
    <row r="234" spans="1:10" x14ac:dyDescent="0.15">
      <c r="A234" s="146">
        <v>1021.5</v>
      </c>
      <c r="B234" s="146">
        <v>378.67</v>
      </c>
      <c r="C234" s="146">
        <v>53.5</v>
      </c>
      <c r="D234" s="146">
        <v>84.5</v>
      </c>
      <c r="E234" s="146">
        <v>195.75</v>
      </c>
      <c r="F234" s="146">
        <v>0</v>
      </c>
      <c r="G234" s="146">
        <v>0</v>
      </c>
      <c r="H234" s="146">
        <v>195.75</v>
      </c>
      <c r="I234" s="146">
        <v>0</v>
      </c>
      <c r="J234" s="146">
        <v>0</v>
      </c>
    </row>
    <row r="235" spans="1:10" x14ac:dyDescent="0.15">
      <c r="A235" s="147">
        <v>1026</v>
      </c>
      <c r="B235" s="147">
        <v>380.33</v>
      </c>
      <c r="C235" s="147">
        <v>53.92</v>
      </c>
      <c r="D235" s="147">
        <v>85.75</v>
      </c>
      <c r="E235" s="147">
        <v>196.67</v>
      </c>
      <c r="F235" s="147">
        <v>0</v>
      </c>
      <c r="G235" s="147">
        <v>0</v>
      </c>
      <c r="H235" s="147">
        <v>196.67</v>
      </c>
      <c r="I235" s="147">
        <v>0</v>
      </c>
      <c r="J235" s="147">
        <v>0</v>
      </c>
    </row>
    <row r="236" spans="1:10" x14ac:dyDescent="0.15">
      <c r="A236" s="146">
        <v>1030.5</v>
      </c>
      <c r="B236" s="146">
        <v>382</v>
      </c>
      <c r="C236" s="146">
        <v>54.33</v>
      </c>
      <c r="D236" s="146">
        <v>87</v>
      </c>
      <c r="E236" s="146">
        <v>197.5</v>
      </c>
      <c r="F236" s="146">
        <v>0</v>
      </c>
      <c r="G236" s="146">
        <v>0</v>
      </c>
      <c r="H236" s="146">
        <v>197.5</v>
      </c>
      <c r="I236" s="146">
        <v>0</v>
      </c>
      <c r="J236" s="146">
        <v>0</v>
      </c>
    </row>
    <row r="237" spans="1:10" x14ac:dyDescent="0.15">
      <c r="A237" s="147">
        <v>1035</v>
      </c>
      <c r="B237" s="147">
        <v>383.67</v>
      </c>
      <c r="C237" s="147">
        <v>54.67</v>
      </c>
      <c r="D237" s="147">
        <v>88.33</v>
      </c>
      <c r="E237" s="147">
        <v>198.33</v>
      </c>
      <c r="F237" s="147">
        <v>0</v>
      </c>
      <c r="G237" s="147">
        <v>0</v>
      </c>
      <c r="H237" s="147">
        <v>198.33</v>
      </c>
      <c r="I237" s="147">
        <v>0</v>
      </c>
      <c r="J237" s="147">
        <v>0</v>
      </c>
    </row>
    <row r="238" spans="1:10" x14ac:dyDescent="0.15">
      <c r="A238" s="146">
        <v>1039.5</v>
      </c>
      <c r="B238" s="146">
        <v>385.33</v>
      </c>
      <c r="C238" s="146">
        <v>55.08</v>
      </c>
      <c r="D238" s="146">
        <v>89.58</v>
      </c>
      <c r="E238" s="146">
        <v>199.25</v>
      </c>
      <c r="F238" s="146">
        <v>0</v>
      </c>
      <c r="G238" s="146">
        <v>0</v>
      </c>
      <c r="H238" s="146">
        <v>199.25</v>
      </c>
      <c r="I238" s="146">
        <v>0</v>
      </c>
      <c r="J238" s="146">
        <v>0</v>
      </c>
    </row>
    <row r="239" spans="1:10" x14ac:dyDescent="0.15">
      <c r="A239" s="147">
        <v>1044</v>
      </c>
      <c r="B239" s="147">
        <v>387</v>
      </c>
      <c r="C239" s="147">
        <v>55.5</v>
      </c>
      <c r="D239" s="147">
        <v>90.83</v>
      </c>
      <c r="E239" s="147">
        <v>200.08</v>
      </c>
      <c r="F239" s="147">
        <v>0</v>
      </c>
      <c r="G239" s="147">
        <v>0</v>
      </c>
      <c r="H239" s="147">
        <v>200.08</v>
      </c>
      <c r="I239" s="147">
        <v>0</v>
      </c>
      <c r="J239" s="147">
        <v>0</v>
      </c>
    </row>
    <row r="240" spans="1:10" x14ac:dyDescent="0.15">
      <c r="A240" s="146">
        <v>1048.5</v>
      </c>
      <c r="B240" s="146">
        <v>388.67</v>
      </c>
      <c r="C240" s="146">
        <v>55.83</v>
      </c>
      <c r="D240" s="146">
        <v>92.17</v>
      </c>
      <c r="E240" s="146">
        <v>200.92</v>
      </c>
      <c r="F240" s="146">
        <v>0</v>
      </c>
      <c r="G240" s="146">
        <v>0</v>
      </c>
      <c r="H240" s="146">
        <v>200.92</v>
      </c>
      <c r="I240" s="146">
        <v>0</v>
      </c>
      <c r="J240" s="146">
        <v>0</v>
      </c>
    </row>
    <row r="241" spans="1:10" x14ac:dyDescent="0.15">
      <c r="A241" s="147">
        <v>1053</v>
      </c>
      <c r="B241" s="147">
        <v>390.33</v>
      </c>
      <c r="C241" s="147">
        <v>56.25</v>
      </c>
      <c r="D241" s="147">
        <v>93.42</v>
      </c>
      <c r="E241" s="147">
        <v>201.83</v>
      </c>
      <c r="F241" s="147">
        <v>0</v>
      </c>
      <c r="G241" s="147">
        <v>0</v>
      </c>
      <c r="H241" s="147">
        <v>201.83</v>
      </c>
      <c r="I241" s="147">
        <v>0</v>
      </c>
      <c r="J241" s="147">
        <v>0</v>
      </c>
    </row>
    <row r="242" spans="1:10" x14ac:dyDescent="0.15">
      <c r="A242" s="146">
        <v>1057.5</v>
      </c>
      <c r="B242" s="146">
        <v>392</v>
      </c>
      <c r="C242" s="146">
        <v>56.67</v>
      </c>
      <c r="D242" s="146">
        <v>94.67</v>
      </c>
      <c r="E242" s="146">
        <v>202.67</v>
      </c>
      <c r="F242" s="146">
        <v>0</v>
      </c>
      <c r="G242" s="146">
        <v>0</v>
      </c>
      <c r="H242" s="146">
        <v>202.67</v>
      </c>
      <c r="I242" s="146">
        <v>0</v>
      </c>
      <c r="J242" s="146">
        <v>0</v>
      </c>
    </row>
    <row r="243" spans="1:10" x14ac:dyDescent="0.15">
      <c r="A243" s="147">
        <v>1062</v>
      </c>
      <c r="B243" s="147">
        <v>393.67</v>
      </c>
      <c r="C243" s="147">
        <v>57</v>
      </c>
      <c r="D243" s="147">
        <v>96</v>
      </c>
      <c r="E243" s="147">
        <v>203.58</v>
      </c>
      <c r="F243" s="147">
        <v>0</v>
      </c>
      <c r="G243" s="147">
        <v>0</v>
      </c>
      <c r="H243" s="147">
        <v>203.58</v>
      </c>
      <c r="I243" s="147">
        <v>0</v>
      </c>
      <c r="J243" s="147">
        <v>0</v>
      </c>
    </row>
    <row r="244" spans="1:10" x14ac:dyDescent="0.15">
      <c r="A244" s="146">
        <v>1066.5</v>
      </c>
      <c r="B244" s="146">
        <v>395.33</v>
      </c>
      <c r="C244" s="146">
        <v>57.42</v>
      </c>
      <c r="D244" s="146">
        <v>97.25</v>
      </c>
      <c r="E244" s="146">
        <v>204.42</v>
      </c>
      <c r="F244" s="146">
        <v>0</v>
      </c>
      <c r="G244" s="146">
        <v>0</v>
      </c>
      <c r="H244" s="146">
        <v>204.42</v>
      </c>
      <c r="I244" s="146">
        <v>0</v>
      </c>
      <c r="J244" s="146">
        <v>0</v>
      </c>
    </row>
    <row r="245" spans="1:10" x14ac:dyDescent="0.15">
      <c r="A245" s="147">
        <v>1071</v>
      </c>
      <c r="B245" s="147">
        <v>397</v>
      </c>
      <c r="C245" s="147">
        <v>57.75</v>
      </c>
      <c r="D245" s="147">
        <v>98.58</v>
      </c>
      <c r="E245" s="147">
        <v>205.25</v>
      </c>
      <c r="F245" s="147">
        <v>0</v>
      </c>
      <c r="G245" s="147">
        <v>0</v>
      </c>
      <c r="H245" s="147">
        <v>205.25</v>
      </c>
      <c r="I245" s="147">
        <v>0</v>
      </c>
      <c r="J245" s="147">
        <v>0</v>
      </c>
    </row>
    <row r="246" spans="1:10" x14ac:dyDescent="0.15">
      <c r="A246" s="146">
        <v>1075.5</v>
      </c>
      <c r="B246" s="146">
        <v>398.67</v>
      </c>
      <c r="C246" s="146">
        <v>58.17</v>
      </c>
      <c r="D246" s="146">
        <v>99.83</v>
      </c>
      <c r="E246" s="146">
        <v>206.17</v>
      </c>
      <c r="F246" s="146">
        <v>0</v>
      </c>
      <c r="G246" s="146">
        <v>0</v>
      </c>
      <c r="H246" s="146">
        <v>206.17</v>
      </c>
      <c r="I246" s="146">
        <v>0</v>
      </c>
      <c r="J246" s="146">
        <v>0</v>
      </c>
    </row>
    <row r="247" spans="1:10" x14ac:dyDescent="0.15">
      <c r="A247" s="147">
        <v>1080</v>
      </c>
      <c r="B247" s="147">
        <v>400.33</v>
      </c>
      <c r="C247" s="147">
        <v>58.58</v>
      </c>
      <c r="D247" s="147">
        <v>101.08</v>
      </c>
      <c r="E247" s="147">
        <v>207</v>
      </c>
      <c r="F247" s="147">
        <v>0</v>
      </c>
      <c r="G247" s="147">
        <v>0</v>
      </c>
      <c r="H247" s="147">
        <v>207</v>
      </c>
      <c r="I247" s="147">
        <v>0</v>
      </c>
      <c r="J247" s="147">
        <v>0</v>
      </c>
    </row>
    <row r="248" spans="1:10" x14ac:dyDescent="0.15">
      <c r="A248" s="146">
        <v>1084.5</v>
      </c>
      <c r="B248" s="146">
        <v>402</v>
      </c>
      <c r="C248" s="146">
        <v>58.92</v>
      </c>
      <c r="D248" s="146">
        <v>102.42</v>
      </c>
      <c r="E248" s="146">
        <v>207.83</v>
      </c>
      <c r="F248" s="146">
        <v>0</v>
      </c>
      <c r="G248" s="146">
        <v>0</v>
      </c>
      <c r="H248" s="146">
        <v>207.83</v>
      </c>
      <c r="I248" s="146">
        <v>0</v>
      </c>
      <c r="J248" s="146">
        <v>0</v>
      </c>
    </row>
    <row r="249" spans="1:10" x14ac:dyDescent="0.15">
      <c r="A249" s="147">
        <v>1089</v>
      </c>
      <c r="B249" s="147">
        <v>403.67</v>
      </c>
      <c r="C249" s="147">
        <v>59.33</v>
      </c>
      <c r="D249" s="147">
        <v>103.67</v>
      </c>
      <c r="E249" s="147">
        <v>208.75</v>
      </c>
      <c r="F249" s="147">
        <v>0</v>
      </c>
      <c r="G249" s="147">
        <v>0</v>
      </c>
      <c r="H249" s="147">
        <v>208.75</v>
      </c>
      <c r="I249" s="147">
        <v>0</v>
      </c>
      <c r="J249" s="147">
        <v>0</v>
      </c>
    </row>
    <row r="250" spans="1:10" x14ac:dyDescent="0.15">
      <c r="A250" s="146">
        <v>1093.5</v>
      </c>
      <c r="B250" s="146">
        <v>405.33</v>
      </c>
      <c r="C250" s="146">
        <v>59.75</v>
      </c>
      <c r="D250" s="146">
        <v>104.92</v>
      </c>
      <c r="E250" s="146">
        <v>209.58</v>
      </c>
      <c r="F250" s="146">
        <v>0</v>
      </c>
      <c r="G250" s="146">
        <v>0</v>
      </c>
      <c r="H250" s="146">
        <v>209.58</v>
      </c>
      <c r="I250" s="146">
        <v>0</v>
      </c>
      <c r="J250" s="146">
        <v>0</v>
      </c>
    </row>
    <row r="251" spans="1:10" x14ac:dyDescent="0.15">
      <c r="A251" s="147">
        <v>1098</v>
      </c>
      <c r="B251" s="147">
        <v>407</v>
      </c>
      <c r="C251" s="147">
        <v>60.08</v>
      </c>
      <c r="D251" s="147">
        <v>106.25</v>
      </c>
      <c r="E251" s="147">
        <v>210.42</v>
      </c>
      <c r="F251" s="147">
        <v>0</v>
      </c>
      <c r="G251" s="147">
        <v>0</v>
      </c>
      <c r="H251" s="147">
        <v>210.42</v>
      </c>
      <c r="I251" s="147">
        <v>0</v>
      </c>
      <c r="J251" s="147">
        <v>0</v>
      </c>
    </row>
    <row r="252" spans="1:10" x14ac:dyDescent="0.15">
      <c r="A252" s="146">
        <v>1102.5</v>
      </c>
      <c r="B252" s="146">
        <v>408.67</v>
      </c>
      <c r="C252" s="146">
        <v>60.5</v>
      </c>
      <c r="D252" s="146">
        <v>107.5</v>
      </c>
      <c r="E252" s="146">
        <v>211.33</v>
      </c>
      <c r="F252" s="146">
        <v>0</v>
      </c>
      <c r="G252" s="146">
        <v>0</v>
      </c>
      <c r="H252" s="146">
        <v>211.33</v>
      </c>
      <c r="I252" s="146">
        <v>0</v>
      </c>
      <c r="J252" s="146">
        <v>0</v>
      </c>
    </row>
    <row r="253" spans="1:10" x14ac:dyDescent="0.15">
      <c r="A253" s="147">
        <v>1107</v>
      </c>
      <c r="B253" s="147">
        <v>410.33</v>
      </c>
      <c r="C253" s="147">
        <v>60.83</v>
      </c>
      <c r="D253" s="147">
        <v>108.83</v>
      </c>
      <c r="E253" s="147">
        <v>212.17</v>
      </c>
      <c r="F253" s="147">
        <v>0</v>
      </c>
      <c r="G253" s="147">
        <v>0</v>
      </c>
      <c r="H253" s="147">
        <v>212.17</v>
      </c>
      <c r="I253" s="147">
        <v>0</v>
      </c>
      <c r="J253" s="147">
        <v>0</v>
      </c>
    </row>
    <row r="254" spans="1:10" x14ac:dyDescent="0.15">
      <c r="A254" s="146">
        <v>1111.5</v>
      </c>
      <c r="B254" s="146">
        <v>412</v>
      </c>
      <c r="C254" s="146">
        <v>61.25</v>
      </c>
      <c r="D254" s="146">
        <v>110.08</v>
      </c>
      <c r="E254" s="146">
        <v>213</v>
      </c>
      <c r="F254" s="146">
        <v>0</v>
      </c>
      <c r="G254" s="146">
        <v>0</v>
      </c>
      <c r="H254" s="146">
        <v>213</v>
      </c>
      <c r="I254" s="146">
        <v>0</v>
      </c>
      <c r="J254" s="146">
        <v>0</v>
      </c>
    </row>
    <row r="255" spans="1:10" x14ac:dyDescent="0.15">
      <c r="A255" s="147">
        <v>1116</v>
      </c>
      <c r="B255" s="147">
        <v>413.67</v>
      </c>
      <c r="C255" s="147">
        <v>61.67</v>
      </c>
      <c r="D255" s="147">
        <v>111.33</v>
      </c>
      <c r="E255" s="147">
        <v>213.92</v>
      </c>
      <c r="F255" s="147">
        <v>0</v>
      </c>
      <c r="G255" s="147">
        <v>0</v>
      </c>
      <c r="H255" s="147">
        <v>213.92</v>
      </c>
      <c r="I255" s="147">
        <v>0</v>
      </c>
      <c r="J255" s="147">
        <v>0</v>
      </c>
    </row>
    <row r="256" spans="1:10" x14ac:dyDescent="0.15">
      <c r="A256" s="146">
        <v>1120.5</v>
      </c>
      <c r="B256" s="146">
        <v>415.33</v>
      </c>
      <c r="C256" s="146">
        <v>62</v>
      </c>
      <c r="D256" s="146">
        <v>112.67</v>
      </c>
      <c r="E256" s="146">
        <v>214.75</v>
      </c>
      <c r="F256" s="146">
        <v>0</v>
      </c>
      <c r="G256" s="146">
        <v>0</v>
      </c>
      <c r="H256" s="146">
        <v>214.75</v>
      </c>
      <c r="I256" s="146">
        <v>0</v>
      </c>
      <c r="J256" s="146">
        <v>0</v>
      </c>
    </row>
    <row r="257" spans="1:10" x14ac:dyDescent="0.15">
      <c r="A257" s="147">
        <v>1125</v>
      </c>
      <c r="B257" s="147">
        <v>417</v>
      </c>
      <c r="C257" s="147">
        <v>62.42</v>
      </c>
      <c r="D257" s="147">
        <v>113.92</v>
      </c>
      <c r="E257" s="147">
        <v>215.58</v>
      </c>
      <c r="F257" s="147">
        <v>0</v>
      </c>
      <c r="G257" s="147">
        <v>0</v>
      </c>
      <c r="H257" s="147">
        <v>215.58</v>
      </c>
      <c r="I257" s="147">
        <v>0</v>
      </c>
      <c r="J257" s="147">
        <v>0</v>
      </c>
    </row>
    <row r="258" spans="1:10" x14ac:dyDescent="0.15">
      <c r="A258" s="146">
        <v>1129.5</v>
      </c>
      <c r="B258" s="146">
        <v>418.67</v>
      </c>
      <c r="C258" s="146">
        <v>62.83</v>
      </c>
      <c r="D258" s="146">
        <v>115.17</v>
      </c>
      <c r="E258" s="146">
        <v>216.5</v>
      </c>
      <c r="F258" s="146">
        <v>0</v>
      </c>
      <c r="G258" s="146">
        <v>0</v>
      </c>
      <c r="H258" s="146">
        <v>216.5</v>
      </c>
      <c r="I258" s="146">
        <v>0</v>
      </c>
      <c r="J258" s="146">
        <v>0</v>
      </c>
    </row>
    <row r="259" spans="1:10" x14ac:dyDescent="0.15">
      <c r="A259" s="147">
        <v>1134</v>
      </c>
      <c r="B259" s="147">
        <v>420.33</v>
      </c>
      <c r="C259" s="147">
        <v>63.17</v>
      </c>
      <c r="D259" s="147">
        <v>116.5</v>
      </c>
      <c r="E259" s="147">
        <v>217.33</v>
      </c>
      <c r="F259" s="147">
        <v>0</v>
      </c>
      <c r="G259" s="147">
        <v>0</v>
      </c>
      <c r="H259" s="147">
        <v>217.33</v>
      </c>
      <c r="I259" s="147">
        <v>0</v>
      </c>
      <c r="J259" s="147">
        <v>0</v>
      </c>
    </row>
    <row r="260" spans="1:10" x14ac:dyDescent="0.15">
      <c r="A260" s="146">
        <v>1138.5</v>
      </c>
      <c r="B260" s="146">
        <v>422</v>
      </c>
      <c r="C260" s="146">
        <v>63.58</v>
      </c>
      <c r="D260" s="146">
        <v>117.75</v>
      </c>
      <c r="E260" s="146">
        <v>218.25</v>
      </c>
      <c r="F260" s="146">
        <v>0</v>
      </c>
      <c r="G260" s="146">
        <v>0</v>
      </c>
      <c r="H260" s="146">
        <v>218.25</v>
      </c>
      <c r="I260" s="146">
        <v>0</v>
      </c>
      <c r="J260" s="146">
        <v>0</v>
      </c>
    </row>
    <row r="261" spans="1:10" x14ac:dyDescent="0.15">
      <c r="A261" s="147">
        <v>1143</v>
      </c>
      <c r="B261" s="147">
        <v>423.67</v>
      </c>
      <c r="C261" s="147">
        <v>64</v>
      </c>
      <c r="D261" s="147">
        <v>119</v>
      </c>
      <c r="E261" s="147">
        <v>219.08</v>
      </c>
      <c r="F261" s="147">
        <v>0</v>
      </c>
      <c r="G261" s="147">
        <v>0</v>
      </c>
      <c r="H261" s="147">
        <v>219.08</v>
      </c>
      <c r="I261" s="147">
        <v>0</v>
      </c>
      <c r="J261" s="147">
        <v>0</v>
      </c>
    </row>
    <row r="262" spans="1:10" x14ac:dyDescent="0.15">
      <c r="A262" s="146">
        <v>1147.5</v>
      </c>
      <c r="B262" s="146">
        <v>425.33</v>
      </c>
      <c r="C262" s="146">
        <v>64.33</v>
      </c>
      <c r="D262" s="146">
        <v>120.33</v>
      </c>
      <c r="E262" s="146">
        <v>219.92</v>
      </c>
      <c r="F262" s="146">
        <v>0</v>
      </c>
      <c r="G262" s="146">
        <v>0</v>
      </c>
      <c r="H262" s="146">
        <v>219.92</v>
      </c>
      <c r="I262" s="146">
        <v>0</v>
      </c>
      <c r="J262" s="146">
        <v>0</v>
      </c>
    </row>
    <row r="263" spans="1:10" x14ac:dyDescent="0.15">
      <c r="A263" s="147">
        <v>1152</v>
      </c>
      <c r="B263" s="147">
        <v>427</v>
      </c>
      <c r="C263" s="147">
        <v>64.75</v>
      </c>
      <c r="D263" s="147">
        <v>121.58</v>
      </c>
      <c r="E263" s="147">
        <v>220.83</v>
      </c>
      <c r="F263" s="147">
        <v>0</v>
      </c>
      <c r="G263" s="147">
        <v>0</v>
      </c>
      <c r="H263" s="147">
        <v>220.83</v>
      </c>
      <c r="I263" s="147">
        <v>0</v>
      </c>
      <c r="J263" s="147">
        <v>0</v>
      </c>
    </row>
    <row r="264" spans="1:10" x14ac:dyDescent="0.15">
      <c r="A264" s="146">
        <v>1156.5</v>
      </c>
      <c r="B264" s="146">
        <v>428.67</v>
      </c>
      <c r="C264" s="146">
        <v>65.08</v>
      </c>
      <c r="D264" s="146">
        <v>122.92</v>
      </c>
      <c r="E264" s="146">
        <v>221.67</v>
      </c>
      <c r="F264" s="146">
        <v>0</v>
      </c>
      <c r="G264" s="146">
        <v>0</v>
      </c>
      <c r="H264" s="146">
        <v>221.67</v>
      </c>
      <c r="I264" s="146">
        <v>0</v>
      </c>
      <c r="J264" s="146">
        <v>0</v>
      </c>
    </row>
    <row r="265" spans="1:10" x14ac:dyDescent="0.15">
      <c r="A265" s="147">
        <v>1161</v>
      </c>
      <c r="B265" s="147">
        <v>430.33</v>
      </c>
      <c r="C265" s="147">
        <v>65.5</v>
      </c>
      <c r="D265" s="147">
        <v>124.17</v>
      </c>
      <c r="E265" s="147">
        <v>222.5</v>
      </c>
      <c r="F265" s="147">
        <v>0</v>
      </c>
      <c r="G265" s="147">
        <v>0</v>
      </c>
      <c r="H265" s="147">
        <v>222.5</v>
      </c>
      <c r="I265" s="147">
        <v>0</v>
      </c>
      <c r="J265" s="147">
        <v>0</v>
      </c>
    </row>
    <row r="266" spans="1:10" x14ac:dyDescent="0.15">
      <c r="A266" s="146">
        <v>1165.5</v>
      </c>
      <c r="B266" s="146">
        <v>432</v>
      </c>
      <c r="C266" s="146">
        <v>65.92</v>
      </c>
      <c r="D266" s="146">
        <v>125.42</v>
      </c>
      <c r="E266" s="146">
        <v>223.42</v>
      </c>
      <c r="F266" s="146">
        <v>0</v>
      </c>
      <c r="G266" s="146">
        <v>0</v>
      </c>
      <c r="H266" s="146">
        <v>223.42</v>
      </c>
      <c r="I266" s="146">
        <v>0</v>
      </c>
      <c r="J266" s="146">
        <v>0</v>
      </c>
    </row>
    <row r="267" spans="1:10" x14ac:dyDescent="0.15">
      <c r="A267" s="147">
        <v>1170</v>
      </c>
      <c r="B267" s="147">
        <v>433.67</v>
      </c>
      <c r="C267" s="147">
        <v>66.25</v>
      </c>
      <c r="D267" s="147">
        <v>126.75</v>
      </c>
      <c r="E267" s="147">
        <v>224.25</v>
      </c>
      <c r="F267" s="147">
        <v>0</v>
      </c>
      <c r="G267" s="147">
        <v>0</v>
      </c>
      <c r="H267" s="147">
        <v>224.25</v>
      </c>
      <c r="I267" s="147">
        <v>0</v>
      </c>
      <c r="J267" s="147">
        <v>0</v>
      </c>
    </row>
    <row r="268" spans="1:10" x14ac:dyDescent="0.15">
      <c r="A268" s="146">
        <v>1174.5</v>
      </c>
      <c r="B268" s="146">
        <v>435.33</v>
      </c>
      <c r="C268" s="146">
        <v>66.67</v>
      </c>
      <c r="D268" s="146">
        <v>128</v>
      </c>
      <c r="E268" s="146">
        <v>225.08</v>
      </c>
      <c r="F268" s="146">
        <v>0</v>
      </c>
      <c r="G268" s="146">
        <v>0</v>
      </c>
      <c r="H268" s="146">
        <v>225.08</v>
      </c>
      <c r="I268" s="146">
        <v>0</v>
      </c>
      <c r="J268" s="146">
        <v>0</v>
      </c>
    </row>
    <row r="269" spans="1:10" x14ac:dyDescent="0.15">
      <c r="A269" s="147">
        <v>1179</v>
      </c>
      <c r="B269" s="147">
        <v>437</v>
      </c>
      <c r="C269" s="147">
        <v>67.08</v>
      </c>
      <c r="D269" s="147">
        <v>129.25</v>
      </c>
      <c r="E269" s="147">
        <v>226</v>
      </c>
      <c r="F269" s="147">
        <v>0</v>
      </c>
      <c r="G269" s="147">
        <v>0</v>
      </c>
      <c r="H269" s="147">
        <v>226</v>
      </c>
      <c r="I269" s="147">
        <v>0</v>
      </c>
      <c r="J269" s="147">
        <v>0</v>
      </c>
    </row>
    <row r="270" spans="1:10" x14ac:dyDescent="0.15">
      <c r="A270" s="146">
        <v>1183.5</v>
      </c>
      <c r="B270" s="146">
        <v>438.67</v>
      </c>
      <c r="C270" s="146">
        <v>67.42</v>
      </c>
      <c r="D270" s="146">
        <v>130.58000000000001</v>
      </c>
      <c r="E270" s="146">
        <v>226.83</v>
      </c>
      <c r="F270" s="146">
        <v>0</v>
      </c>
      <c r="G270" s="146">
        <v>0</v>
      </c>
      <c r="H270" s="146">
        <v>226.83</v>
      </c>
      <c r="I270" s="146">
        <v>0</v>
      </c>
      <c r="J270" s="146">
        <v>0</v>
      </c>
    </row>
    <row r="271" spans="1:10" x14ac:dyDescent="0.15">
      <c r="A271" s="147">
        <v>1188</v>
      </c>
      <c r="B271" s="147">
        <v>440.33</v>
      </c>
      <c r="C271" s="147">
        <v>67.83</v>
      </c>
      <c r="D271" s="147">
        <v>131.83000000000001</v>
      </c>
      <c r="E271" s="147">
        <v>227.67</v>
      </c>
      <c r="F271" s="147">
        <v>0</v>
      </c>
      <c r="G271" s="147">
        <v>0</v>
      </c>
      <c r="H271" s="147">
        <v>227.67</v>
      </c>
      <c r="I271" s="147">
        <v>0</v>
      </c>
      <c r="J271" s="147">
        <v>0</v>
      </c>
    </row>
    <row r="272" spans="1:10" x14ac:dyDescent="0.15">
      <c r="A272" s="146">
        <v>1192.5</v>
      </c>
      <c r="B272" s="146">
        <v>442</v>
      </c>
      <c r="C272" s="146">
        <v>68.17</v>
      </c>
      <c r="D272" s="146">
        <v>133.16999999999999</v>
      </c>
      <c r="E272" s="146">
        <v>228.58</v>
      </c>
      <c r="F272" s="146">
        <v>0</v>
      </c>
      <c r="G272" s="146">
        <v>0</v>
      </c>
      <c r="H272" s="146">
        <v>228.58</v>
      </c>
      <c r="I272" s="146">
        <v>0</v>
      </c>
      <c r="J272" s="146">
        <v>0</v>
      </c>
    </row>
    <row r="273" spans="1:10" x14ac:dyDescent="0.15">
      <c r="A273" s="147">
        <v>1197</v>
      </c>
      <c r="B273" s="147">
        <v>443.67</v>
      </c>
      <c r="C273" s="147">
        <v>68.58</v>
      </c>
      <c r="D273" s="147">
        <v>134.41999999999999</v>
      </c>
      <c r="E273" s="147">
        <v>229.42</v>
      </c>
      <c r="F273" s="147">
        <v>0</v>
      </c>
      <c r="G273" s="147">
        <v>0</v>
      </c>
      <c r="H273" s="147">
        <v>229.42</v>
      </c>
      <c r="I273" s="147">
        <v>0</v>
      </c>
      <c r="J273" s="147">
        <v>0</v>
      </c>
    </row>
    <row r="274" spans="1:10" x14ac:dyDescent="0.15">
      <c r="A274" s="146">
        <v>1201.5</v>
      </c>
      <c r="B274" s="146">
        <v>445.33</v>
      </c>
      <c r="C274" s="146">
        <v>69</v>
      </c>
      <c r="D274" s="146">
        <v>135.66999999999999</v>
      </c>
      <c r="E274" s="146">
        <v>230.25</v>
      </c>
      <c r="F274" s="146">
        <v>0</v>
      </c>
      <c r="G274" s="146">
        <v>0</v>
      </c>
      <c r="H274" s="146">
        <v>230.25</v>
      </c>
      <c r="I274" s="146">
        <v>0</v>
      </c>
      <c r="J274" s="146">
        <v>0</v>
      </c>
    </row>
    <row r="275" spans="1:10" x14ac:dyDescent="0.15">
      <c r="A275" s="147">
        <v>1206</v>
      </c>
      <c r="B275" s="147">
        <v>447</v>
      </c>
      <c r="C275" s="147">
        <v>69.33</v>
      </c>
      <c r="D275" s="147">
        <v>137</v>
      </c>
      <c r="E275" s="147">
        <v>231.17</v>
      </c>
      <c r="F275" s="147">
        <v>0</v>
      </c>
      <c r="G275" s="147">
        <v>0</v>
      </c>
      <c r="H275" s="147">
        <v>231.17</v>
      </c>
      <c r="I275" s="147">
        <v>0</v>
      </c>
      <c r="J275" s="147">
        <v>0</v>
      </c>
    </row>
    <row r="276" spans="1:10" x14ac:dyDescent="0.15">
      <c r="A276" s="146">
        <v>1210.5</v>
      </c>
      <c r="B276" s="146">
        <v>448.67</v>
      </c>
      <c r="C276" s="146">
        <v>69.75</v>
      </c>
      <c r="D276" s="146">
        <v>138.25</v>
      </c>
      <c r="E276" s="146">
        <v>232</v>
      </c>
      <c r="F276" s="146">
        <v>0</v>
      </c>
      <c r="G276" s="146">
        <v>0</v>
      </c>
      <c r="H276" s="146">
        <v>232</v>
      </c>
      <c r="I276" s="146">
        <v>0</v>
      </c>
      <c r="J276" s="146">
        <v>0</v>
      </c>
    </row>
    <row r="277" spans="1:10" x14ac:dyDescent="0.15">
      <c r="A277" s="147">
        <v>1215</v>
      </c>
      <c r="B277" s="147">
        <v>450.33</v>
      </c>
      <c r="C277" s="147">
        <v>70.17</v>
      </c>
      <c r="D277" s="147">
        <v>139.5</v>
      </c>
      <c r="E277" s="147">
        <v>232.83</v>
      </c>
      <c r="F277" s="147">
        <v>0</v>
      </c>
      <c r="G277" s="147">
        <v>0</v>
      </c>
      <c r="H277" s="147">
        <v>232.83</v>
      </c>
      <c r="I277" s="147">
        <v>0</v>
      </c>
      <c r="J277" s="147">
        <v>0</v>
      </c>
    </row>
    <row r="278" spans="1:10" x14ac:dyDescent="0.15">
      <c r="A278" s="146">
        <v>1219.5</v>
      </c>
      <c r="B278" s="146">
        <v>452</v>
      </c>
      <c r="C278" s="146">
        <v>70.5</v>
      </c>
      <c r="D278" s="146">
        <v>140.83000000000001</v>
      </c>
      <c r="E278" s="146">
        <v>233.75</v>
      </c>
      <c r="F278" s="146">
        <v>0</v>
      </c>
      <c r="G278" s="146">
        <v>0</v>
      </c>
      <c r="H278" s="146">
        <v>233.75</v>
      </c>
      <c r="I278" s="146">
        <v>0</v>
      </c>
      <c r="J278" s="146">
        <v>0</v>
      </c>
    </row>
    <row r="279" spans="1:10" x14ac:dyDescent="0.15">
      <c r="A279" s="147">
        <v>1224</v>
      </c>
      <c r="B279" s="147">
        <v>453.67</v>
      </c>
      <c r="C279" s="147">
        <v>70.92</v>
      </c>
      <c r="D279" s="147">
        <v>142.08000000000001</v>
      </c>
      <c r="E279" s="147">
        <v>234.58</v>
      </c>
      <c r="F279" s="147">
        <v>0</v>
      </c>
      <c r="G279" s="147">
        <v>0</v>
      </c>
      <c r="H279" s="147">
        <v>234.58</v>
      </c>
      <c r="I279" s="147">
        <v>0</v>
      </c>
      <c r="J279" s="147">
        <v>0</v>
      </c>
    </row>
    <row r="280" spans="1:10" x14ac:dyDescent="0.15">
      <c r="A280" s="146">
        <v>1228.5</v>
      </c>
      <c r="B280" s="146">
        <v>455.33</v>
      </c>
      <c r="C280" s="146">
        <v>71.25</v>
      </c>
      <c r="D280" s="146">
        <v>143.41999999999999</v>
      </c>
      <c r="E280" s="146">
        <v>235.5</v>
      </c>
      <c r="F280" s="146">
        <v>0</v>
      </c>
      <c r="G280" s="146">
        <v>0</v>
      </c>
      <c r="H280" s="146">
        <v>235.5</v>
      </c>
      <c r="I280" s="146">
        <v>0</v>
      </c>
      <c r="J280" s="146">
        <v>0</v>
      </c>
    </row>
    <row r="281" spans="1:10" x14ac:dyDescent="0.15">
      <c r="A281" s="147">
        <v>1233</v>
      </c>
      <c r="B281" s="147">
        <v>457</v>
      </c>
      <c r="C281" s="147">
        <v>71.67</v>
      </c>
      <c r="D281" s="147">
        <v>144.66999999999999</v>
      </c>
      <c r="E281" s="147">
        <v>236.33</v>
      </c>
      <c r="F281" s="147">
        <v>0</v>
      </c>
      <c r="G281" s="147">
        <v>0</v>
      </c>
      <c r="H281" s="147">
        <v>236.33</v>
      </c>
      <c r="I281" s="147">
        <v>0</v>
      </c>
      <c r="J281" s="147">
        <v>0</v>
      </c>
    </row>
    <row r="282" spans="1:10" x14ac:dyDescent="0.15">
      <c r="A282" s="146">
        <v>1237.5</v>
      </c>
      <c r="B282" s="146">
        <v>458.67</v>
      </c>
      <c r="C282" s="146">
        <v>72.08</v>
      </c>
      <c r="D282" s="146">
        <v>145.91999999999999</v>
      </c>
      <c r="E282" s="146">
        <v>237.17</v>
      </c>
      <c r="F282" s="146">
        <v>0</v>
      </c>
      <c r="G282" s="146">
        <v>0</v>
      </c>
      <c r="H282" s="146">
        <v>237.17</v>
      </c>
      <c r="I282" s="146">
        <v>0</v>
      </c>
      <c r="J282" s="146">
        <v>0</v>
      </c>
    </row>
    <row r="283" spans="1:10" x14ac:dyDescent="0.15">
      <c r="A283" s="147">
        <v>1242</v>
      </c>
      <c r="B283" s="147">
        <v>460.33</v>
      </c>
      <c r="C283" s="147">
        <v>72.42</v>
      </c>
      <c r="D283" s="147">
        <v>147.25</v>
      </c>
      <c r="E283" s="147">
        <v>238.08</v>
      </c>
      <c r="F283" s="147">
        <v>0</v>
      </c>
      <c r="G283" s="147">
        <v>0</v>
      </c>
      <c r="H283" s="147">
        <v>238.08</v>
      </c>
      <c r="I283" s="147">
        <v>0</v>
      </c>
      <c r="J283" s="147">
        <v>0</v>
      </c>
    </row>
    <row r="284" spans="1:10" x14ac:dyDescent="0.15">
      <c r="A284" s="146">
        <v>1246.5</v>
      </c>
      <c r="B284" s="146">
        <v>462</v>
      </c>
      <c r="C284" s="146">
        <v>72.83</v>
      </c>
      <c r="D284" s="146">
        <v>148.5</v>
      </c>
      <c r="E284" s="146">
        <v>238.92</v>
      </c>
      <c r="F284" s="146">
        <v>0</v>
      </c>
      <c r="G284" s="146">
        <v>0</v>
      </c>
      <c r="H284" s="146">
        <v>238.92</v>
      </c>
      <c r="I284" s="146">
        <v>0</v>
      </c>
      <c r="J284" s="146">
        <v>0</v>
      </c>
    </row>
    <row r="285" spans="1:10" x14ac:dyDescent="0.15">
      <c r="A285" s="147">
        <v>1251</v>
      </c>
      <c r="B285" s="147">
        <v>463.67</v>
      </c>
      <c r="C285" s="147">
        <v>73.25</v>
      </c>
      <c r="D285" s="147">
        <v>149.75</v>
      </c>
      <c r="E285" s="147">
        <v>239.75</v>
      </c>
      <c r="F285" s="147">
        <v>0</v>
      </c>
      <c r="G285" s="147">
        <v>0</v>
      </c>
      <c r="H285" s="147">
        <v>239.75</v>
      </c>
      <c r="I285" s="147">
        <v>0</v>
      </c>
      <c r="J285" s="147">
        <v>0</v>
      </c>
    </row>
    <row r="286" spans="1:10" x14ac:dyDescent="0.15">
      <c r="A286" s="146">
        <v>1255.5</v>
      </c>
      <c r="B286" s="146">
        <v>465.33</v>
      </c>
      <c r="C286" s="146">
        <v>73.58</v>
      </c>
      <c r="D286" s="146">
        <v>151.08000000000001</v>
      </c>
      <c r="E286" s="146">
        <v>240.67</v>
      </c>
      <c r="F286" s="146">
        <v>0</v>
      </c>
      <c r="G286" s="146">
        <v>0</v>
      </c>
      <c r="H286" s="146">
        <v>240.67</v>
      </c>
      <c r="I286" s="146">
        <v>0</v>
      </c>
      <c r="J286" s="146">
        <v>0</v>
      </c>
    </row>
    <row r="287" spans="1:10" x14ac:dyDescent="0.15">
      <c r="A287" s="147">
        <v>1260</v>
      </c>
      <c r="B287" s="147">
        <v>467</v>
      </c>
      <c r="C287" s="147">
        <v>74</v>
      </c>
      <c r="D287" s="147">
        <v>152.33000000000001</v>
      </c>
      <c r="E287" s="147">
        <v>241.5</v>
      </c>
      <c r="F287" s="147">
        <v>0</v>
      </c>
      <c r="G287" s="147">
        <v>0</v>
      </c>
      <c r="H287" s="147">
        <v>241.5</v>
      </c>
      <c r="I287" s="147">
        <v>0</v>
      </c>
      <c r="J287" s="147">
        <v>0</v>
      </c>
    </row>
    <row r="288" spans="1:10" x14ac:dyDescent="0.15">
      <c r="A288" s="146">
        <v>1264.5</v>
      </c>
      <c r="B288" s="146">
        <v>468.75</v>
      </c>
      <c r="C288" s="146">
        <v>74.5</v>
      </c>
      <c r="D288" s="146">
        <v>153.58000000000001</v>
      </c>
      <c r="E288" s="146">
        <v>242.33</v>
      </c>
      <c r="F288" s="146">
        <v>0</v>
      </c>
      <c r="G288" s="146">
        <v>0</v>
      </c>
      <c r="H288" s="146">
        <v>242.33</v>
      </c>
      <c r="I288" s="146">
        <v>0</v>
      </c>
      <c r="J288" s="146">
        <v>0</v>
      </c>
    </row>
    <row r="289" spans="1:10" x14ac:dyDescent="0.15">
      <c r="A289" s="147">
        <v>1269</v>
      </c>
      <c r="B289" s="147">
        <v>470.42</v>
      </c>
      <c r="C289" s="147">
        <v>74.83</v>
      </c>
      <c r="D289" s="147">
        <v>154.91999999999999</v>
      </c>
      <c r="E289" s="147">
        <v>243.25</v>
      </c>
      <c r="F289" s="147">
        <v>0</v>
      </c>
      <c r="G289" s="147">
        <v>0</v>
      </c>
      <c r="H289" s="147">
        <v>243.25</v>
      </c>
      <c r="I289" s="147">
        <v>0</v>
      </c>
      <c r="J289" s="147">
        <v>0</v>
      </c>
    </row>
    <row r="290" spans="1:10" x14ac:dyDescent="0.15">
      <c r="A290" s="146">
        <v>1273.5</v>
      </c>
      <c r="B290" s="146">
        <v>472.08</v>
      </c>
      <c r="C290" s="146">
        <v>75.25</v>
      </c>
      <c r="D290" s="146">
        <v>156.16999999999999</v>
      </c>
      <c r="E290" s="146">
        <v>244.08</v>
      </c>
      <c r="F290" s="146">
        <v>0</v>
      </c>
      <c r="G290" s="146">
        <v>0</v>
      </c>
      <c r="H290" s="146">
        <v>244.08</v>
      </c>
      <c r="I290" s="146">
        <v>0</v>
      </c>
      <c r="J290" s="146">
        <v>0</v>
      </c>
    </row>
    <row r="291" spans="1:10" x14ac:dyDescent="0.15">
      <c r="A291" s="147">
        <v>1278</v>
      </c>
      <c r="B291" s="147">
        <v>473.75</v>
      </c>
      <c r="C291" s="147">
        <v>75.58</v>
      </c>
      <c r="D291" s="147">
        <v>157.5</v>
      </c>
      <c r="E291" s="147">
        <v>244.92</v>
      </c>
      <c r="F291" s="147">
        <v>0</v>
      </c>
      <c r="G291" s="147">
        <v>0</v>
      </c>
      <c r="H291" s="147">
        <v>244.92</v>
      </c>
      <c r="I291" s="147">
        <v>0</v>
      </c>
      <c r="J291" s="147">
        <v>0</v>
      </c>
    </row>
    <row r="292" spans="1:10" x14ac:dyDescent="0.15">
      <c r="A292" s="146">
        <v>1282.5</v>
      </c>
      <c r="B292" s="146">
        <v>475.42</v>
      </c>
      <c r="C292" s="146">
        <v>76</v>
      </c>
      <c r="D292" s="146">
        <v>158.75</v>
      </c>
      <c r="E292" s="146">
        <v>245.83</v>
      </c>
      <c r="F292" s="146">
        <v>0</v>
      </c>
      <c r="G292" s="146">
        <v>0</v>
      </c>
      <c r="H292" s="146">
        <v>245.83</v>
      </c>
      <c r="I292" s="146">
        <v>0</v>
      </c>
      <c r="J292" s="146">
        <v>0</v>
      </c>
    </row>
    <row r="293" spans="1:10" x14ac:dyDescent="0.15">
      <c r="A293" s="147">
        <v>1287</v>
      </c>
      <c r="B293" s="147">
        <v>477.08</v>
      </c>
      <c r="C293" s="147">
        <v>76.42</v>
      </c>
      <c r="D293" s="147">
        <v>160</v>
      </c>
      <c r="E293" s="147">
        <v>246.67</v>
      </c>
      <c r="F293" s="147">
        <v>0</v>
      </c>
      <c r="G293" s="147">
        <v>0</v>
      </c>
      <c r="H293" s="147">
        <v>246.67</v>
      </c>
      <c r="I293" s="147">
        <v>0</v>
      </c>
      <c r="J293" s="147">
        <v>0</v>
      </c>
    </row>
    <row r="294" spans="1:10" x14ac:dyDescent="0.15">
      <c r="A294" s="146">
        <v>1291.5</v>
      </c>
      <c r="B294" s="146">
        <v>478.75</v>
      </c>
      <c r="C294" s="146">
        <v>76.75</v>
      </c>
      <c r="D294" s="146">
        <v>161.33000000000001</v>
      </c>
      <c r="E294" s="146">
        <v>247.5</v>
      </c>
      <c r="F294" s="146">
        <v>0</v>
      </c>
      <c r="G294" s="146">
        <v>0</v>
      </c>
      <c r="H294" s="146">
        <v>247.5</v>
      </c>
      <c r="I294" s="146">
        <v>0</v>
      </c>
      <c r="J294" s="146">
        <v>0</v>
      </c>
    </row>
    <row r="295" spans="1:10" x14ac:dyDescent="0.15">
      <c r="A295" s="147">
        <v>1296</v>
      </c>
      <c r="B295" s="147">
        <v>480.42</v>
      </c>
      <c r="C295" s="147">
        <v>77.17</v>
      </c>
      <c r="D295" s="147">
        <v>162.58000000000001</v>
      </c>
      <c r="E295" s="147">
        <v>248.42</v>
      </c>
      <c r="F295" s="147">
        <v>0</v>
      </c>
      <c r="G295" s="147">
        <v>0</v>
      </c>
      <c r="H295" s="147">
        <v>248.42</v>
      </c>
      <c r="I295" s="147">
        <v>0</v>
      </c>
      <c r="J295" s="147">
        <v>0</v>
      </c>
    </row>
    <row r="296" spans="1:10" x14ac:dyDescent="0.15">
      <c r="A296" s="146">
        <v>1300.5</v>
      </c>
      <c r="B296" s="146">
        <v>482.08</v>
      </c>
      <c r="C296" s="146">
        <v>77.58</v>
      </c>
      <c r="D296" s="146">
        <v>163.83000000000001</v>
      </c>
      <c r="E296" s="146">
        <v>249.25</v>
      </c>
      <c r="F296" s="146">
        <v>0</v>
      </c>
      <c r="G296" s="146">
        <v>0</v>
      </c>
      <c r="H296" s="146">
        <v>249.25</v>
      </c>
      <c r="I296" s="146">
        <v>0</v>
      </c>
      <c r="J296" s="146">
        <v>0</v>
      </c>
    </row>
    <row r="297" spans="1:10" x14ac:dyDescent="0.15">
      <c r="A297" s="147">
        <v>1305</v>
      </c>
      <c r="B297" s="147">
        <v>483.75</v>
      </c>
      <c r="C297" s="147">
        <v>77.92</v>
      </c>
      <c r="D297" s="147">
        <v>165.17</v>
      </c>
      <c r="E297" s="147">
        <v>250.17</v>
      </c>
      <c r="F297" s="147">
        <v>0</v>
      </c>
      <c r="G297" s="147">
        <v>0</v>
      </c>
      <c r="H297" s="147">
        <v>250.17</v>
      </c>
      <c r="I297" s="147">
        <v>0</v>
      </c>
      <c r="J297" s="147">
        <v>0</v>
      </c>
    </row>
    <row r="298" spans="1:10" x14ac:dyDescent="0.15">
      <c r="A298" s="146">
        <v>1309.5</v>
      </c>
      <c r="B298" s="146">
        <v>485.42</v>
      </c>
      <c r="C298" s="146">
        <v>78.33</v>
      </c>
      <c r="D298" s="146">
        <v>166.42</v>
      </c>
      <c r="E298" s="146">
        <v>251</v>
      </c>
      <c r="F298" s="146">
        <v>0</v>
      </c>
      <c r="G298" s="146">
        <v>0</v>
      </c>
      <c r="H298" s="146">
        <v>251</v>
      </c>
      <c r="I298" s="146">
        <v>0</v>
      </c>
      <c r="J298" s="146">
        <v>0</v>
      </c>
    </row>
    <row r="299" spans="1:10" x14ac:dyDescent="0.15">
      <c r="A299" s="147">
        <v>1314</v>
      </c>
      <c r="B299" s="147">
        <v>487.08</v>
      </c>
      <c r="C299" s="147">
        <v>78.67</v>
      </c>
      <c r="D299" s="147">
        <v>167.75</v>
      </c>
      <c r="E299" s="147">
        <v>251.83</v>
      </c>
      <c r="F299" s="147">
        <v>0</v>
      </c>
      <c r="G299" s="147">
        <v>0</v>
      </c>
      <c r="H299" s="147">
        <v>251.83</v>
      </c>
      <c r="I299" s="147">
        <v>0</v>
      </c>
      <c r="J299" s="147">
        <v>0</v>
      </c>
    </row>
    <row r="300" spans="1:10" x14ac:dyDescent="0.15">
      <c r="A300" s="146">
        <v>1318.5</v>
      </c>
      <c r="B300" s="146">
        <v>488.75</v>
      </c>
      <c r="C300" s="146">
        <v>79.08</v>
      </c>
      <c r="D300" s="146">
        <v>169</v>
      </c>
      <c r="E300" s="146">
        <v>252.75</v>
      </c>
      <c r="F300" s="146">
        <v>0</v>
      </c>
      <c r="G300" s="146">
        <v>0</v>
      </c>
      <c r="H300" s="146">
        <v>252.75</v>
      </c>
      <c r="I300" s="146">
        <v>0</v>
      </c>
      <c r="J300" s="146">
        <v>0</v>
      </c>
    </row>
    <row r="301" spans="1:10" x14ac:dyDescent="0.15">
      <c r="A301" s="147">
        <v>1323</v>
      </c>
      <c r="B301" s="147">
        <v>490.42</v>
      </c>
      <c r="C301" s="147">
        <v>79.5</v>
      </c>
      <c r="D301" s="147">
        <v>170.25</v>
      </c>
      <c r="E301" s="147">
        <v>253.58</v>
      </c>
      <c r="F301" s="147">
        <v>0</v>
      </c>
      <c r="G301" s="147">
        <v>0</v>
      </c>
      <c r="H301" s="147">
        <v>253.58</v>
      </c>
      <c r="I301" s="147">
        <v>0</v>
      </c>
      <c r="J301" s="147">
        <v>0</v>
      </c>
    </row>
    <row r="302" spans="1:10" x14ac:dyDescent="0.15">
      <c r="A302" s="146">
        <v>1327.5</v>
      </c>
      <c r="B302" s="146">
        <v>492.08</v>
      </c>
      <c r="C302" s="146">
        <v>79.83</v>
      </c>
      <c r="D302" s="146">
        <v>171.58</v>
      </c>
      <c r="E302" s="146">
        <v>254.42</v>
      </c>
      <c r="F302" s="146">
        <v>0</v>
      </c>
      <c r="G302" s="146">
        <v>0</v>
      </c>
      <c r="H302" s="146">
        <v>254.42</v>
      </c>
      <c r="I302" s="146">
        <v>0</v>
      </c>
      <c r="J302" s="146">
        <v>0</v>
      </c>
    </row>
    <row r="303" spans="1:10" x14ac:dyDescent="0.15">
      <c r="A303" s="147">
        <v>1332</v>
      </c>
      <c r="B303" s="147">
        <v>493.75</v>
      </c>
      <c r="C303" s="147">
        <v>80.25</v>
      </c>
      <c r="D303" s="147">
        <v>172.83</v>
      </c>
      <c r="E303" s="147">
        <v>255.33</v>
      </c>
      <c r="F303" s="147">
        <v>0</v>
      </c>
      <c r="G303" s="147">
        <v>0</v>
      </c>
      <c r="H303" s="147">
        <v>255.33</v>
      </c>
      <c r="I303" s="147">
        <v>0</v>
      </c>
      <c r="J303" s="147">
        <v>0</v>
      </c>
    </row>
    <row r="304" spans="1:10" x14ac:dyDescent="0.15">
      <c r="A304" s="146">
        <v>1336.5</v>
      </c>
      <c r="B304" s="146">
        <v>495.42</v>
      </c>
      <c r="C304" s="146">
        <v>80.67</v>
      </c>
      <c r="D304" s="146">
        <v>174.08</v>
      </c>
      <c r="E304" s="146">
        <v>256.17</v>
      </c>
      <c r="F304" s="146">
        <v>0</v>
      </c>
      <c r="G304" s="146">
        <v>0</v>
      </c>
      <c r="H304" s="146">
        <v>256.17</v>
      </c>
      <c r="I304" s="146">
        <v>0</v>
      </c>
      <c r="J304" s="146">
        <v>0</v>
      </c>
    </row>
    <row r="305" spans="1:10" x14ac:dyDescent="0.15">
      <c r="A305" s="147">
        <v>1341</v>
      </c>
      <c r="B305" s="147">
        <v>497.08</v>
      </c>
      <c r="C305" s="147">
        <v>81</v>
      </c>
      <c r="D305" s="147">
        <v>175.42</v>
      </c>
      <c r="E305" s="147">
        <v>257</v>
      </c>
      <c r="F305" s="147">
        <v>0</v>
      </c>
      <c r="G305" s="147">
        <v>0</v>
      </c>
      <c r="H305" s="147">
        <v>257</v>
      </c>
      <c r="I305" s="147">
        <v>0</v>
      </c>
      <c r="J305" s="147">
        <v>0</v>
      </c>
    </row>
    <row r="306" spans="1:10" x14ac:dyDescent="0.15">
      <c r="A306" s="146">
        <v>1345.5</v>
      </c>
      <c r="B306" s="146">
        <v>498.75</v>
      </c>
      <c r="C306" s="146">
        <v>81.42</v>
      </c>
      <c r="D306" s="146">
        <v>176.67</v>
      </c>
      <c r="E306" s="146">
        <v>257.92</v>
      </c>
      <c r="F306" s="146">
        <v>0</v>
      </c>
      <c r="G306" s="146">
        <v>0</v>
      </c>
      <c r="H306" s="146">
        <v>257.92</v>
      </c>
      <c r="I306" s="146">
        <v>0</v>
      </c>
      <c r="J306" s="146">
        <v>0</v>
      </c>
    </row>
    <row r="307" spans="1:10" x14ac:dyDescent="0.15">
      <c r="A307" s="147">
        <v>1350</v>
      </c>
      <c r="B307" s="147">
        <v>500.42</v>
      </c>
      <c r="C307" s="147">
        <v>81.83</v>
      </c>
      <c r="D307" s="147">
        <v>177.92</v>
      </c>
      <c r="E307" s="147">
        <v>258.75</v>
      </c>
      <c r="F307" s="147">
        <v>0</v>
      </c>
      <c r="G307" s="147">
        <v>0</v>
      </c>
      <c r="H307" s="147">
        <v>258.75</v>
      </c>
      <c r="I307" s="147">
        <v>0</v>
      </c>
      <c r="J307" s="147">
        <v>0</v>
      </c>
    </row>
    <row r="308" spans="1:10" x14ac:dyDescent="0.15">
      <c r="A308" s="146">
        <v>1354.5</v>
      </c>
      <c r="B308" s="146">
        <v>502.08</v>
      </c>
      <c r="C308" s="146">
        <v>82.17</v>
      </c>
      <c r="D308" s="146">
        <v>179.25</v>
      </c>
      <c r="E308" s="146">
        <v>259.58</v>
      </c>
      <c r="F308" s="146">
        <v>0</v>
      </c>
      <c r="G308" s="146">
        <v>0</v>
      </c>
      <c r="H308" s="146">
        <v>259.58</v>
      </c>
      <c r="I308" s="146">
        <v>0</v>
      </c>
      <c r="J308" s="146">
        <v>0</v>
      </c>
    </row>
    <row r="309" spans="1:10" x14ac:dyDescent="0.15">
      <c r="A309" s="147">
        <v>1359</v>
      </c>
      <c r="B309" s="147">
        <v>503.75</v>
      </c>
      <c r="C309" s="147">
        <v>82.58</v>
      </c>
      <c r="D309" s="147">
        <v>180.5</v>
      </c>
      <c r="E309" s="147">
        <v>260.5</v>
      </c>
      <c r="F309" s="147">
        <v>0</v>
      </c>
      <c r="G309" s="147">
        <v>0</v>
      </c>
      <c r="H309" s="147">
        <v>260.5</v>
      </c>
      <c r="I309" s="147">
        <v>0</v>
      </c>
      <c r="J309" s="147">
        <v>0</v>
      </c>
    </row>
    <row r="310" spans="1:10" x14ac:dyDescent="0.15">
      <c r="A310" s="146">
        <v>1363.5</v>
      </c>
      <c r="B310" s="146">
        <v>505.42</v>
      </c>
      <c r="C310" s="146">
        <v>82.92</v>
      </c>
      <c r="D310" s="146">
        <v>181.83</v>
      </c>
      <c r="E310" s="146">
        <v>261.33</v>
      </c>
      <c r="F310" s="146">
        <v>0</v>
      </c>
      <c r="G310" s="146">
        <v>0</v>
      </c>
      <c r="H310" s="146">
        <v>261.33</v>
      </c>
      <c r="I310" s="146">
        <v>0</v>
      </c>
      <c r="J310" s="146">
        <v>0</v>
      </c>
    </row>
    <row r="311" spans="1:10" x14ac:dyDescent="0.15">
      <c r="A311" s="147">
        <v>1368</v>
      </c>
      <c r="B311" s="147">
        <v>507.08</v>
      </c>
      <c r="C311" s="147">
        <v>83.33</v>
      </c>
      <c r="D311" s="147">
        <v>183.08</v>
      </c>
      <c r="E311" s="147">
        <v>262.17</v>
      </c>
      <c r="F311" s="147">
        <v>0</v>
      </c>
      <c r="G311" s="147">
        <v>0</v>
      </c>
      <c r="H311" s="147">
        <v>262.17</v>
      </c>
      <c r="I311" s="147">
        <v>0</v>
      </c>
      <c r="J311" s="147">
        <v>0</v>
      </c>
    </row>
    <row r="312" spans="1:10" x14ac:dyDescent="0.15">
      <c r="A312" s="146">
        <v>1372.5</v>
      </c>
      <c r="B312" s="146">
        <v>508.75</v>
      </c>
      <c r="C312" s="146">
        <v>83.75</v>
      </c>
      <c r="D312" s="146">
        <v>184.33</v>
      </c>
      <c r="E312" s="146">
        <v>263.08</v>
      </c>
      <c r="F312" s="146">
        <v>0</v>
      </c>
      <c r="G312" s="146">
        <v>0</v>
      </c>
      <c r="H312" s="146">
        <v>263.08</v>
      </c>
      <c r="I312" s="146">
        <v>0</v>
      </c>
      <c r="J312" s="146">
        <v>0</v>
      </c>
    </row>
    <row r="313" spans="1:10" x14ac:dyDescent="0.15">
      <c r="A313" s="147">
        <v>1377</v>
      </c>
      <c r="B313" s="147">
        <v>510.42</v>
      </c>
      <c r="C313" s="147">
        <v>84.08</v>
      </c>
      <c r="D313" s="147">
        <v>185.67</v>
      </c>
      <c r="E313" s="147">
        <v>263.92</v>
      </c>
      <c r="F313" s="147">
        <v>0</v>
      </c>
      <c r="G313" s="147">
        <v>0</v>
      </c>
      <c r="H313" s="147">
        <v>263.92</v>
      </c>
      <c r="I313" s="147">
        <v>0</v>
      </c>
      <c r="J313" s="147">
        <v>0</v>
      </c>
    </row>
    <row r="314" spans="1:10" x14ac:dyDescent="0.15">
      <c r="A314" s="146">
        <v>1381.5</v>
      </c>
      <c r="B314" s="146">
        <v>512.08000000000004</v>
      </c>
      <c r="C314" s="146">
        <v>84.5</v>
      </c>
      <c r="D314" s="146">
        <v>186.92</v>
      </c>
      <c r="E314" s="146">
        <v>264.83</v>
      </c>
      <c r="F314" s="146">
        <v>0</v>
      </c>
      <c r="G314" s="146">
        <v>0</v>
      </c>
      <c r="H314" s="146">
        <v>264.83</v>
      </c>
      <c r="I314" s="146">
        <v>0</v>
      </c>
      <c r="J314" s="146">
        <v>0</v>
      </c>
    </row>
    <row r="315" spans="1:10" x14ac:dyDescent="0.15">
      <c r="A315" s="147">
        <v>1386</v>
      </c>
      <c r="B315" s="147">
        <v>513.75</v>
      </c>
      <c r="C315" s="147">
        <v>84.92</v>
      </c>
      <c r="D315" s="147">
        <v>188.17</v>
      </c>
      <c r="E315" s="147">
        <v>265.67</v>
      </c>
      <c r="F315" s="147">
        <v>0</v>
      </c>
      <c r="G315" s="147">
        <v>0</v>
      </c>
      <c r="H315" s="147">
        <v>265.67</v>
      </c>
      <c r="I315" s="147">
        <v>0</v>
      </c>
      <c r="J315" s="147">
        <v>0</v>
      </c>
    </row>
    <row r="316" spans="1:10" x14ac:dyDescent="0.15">
      <c r="A316" s="146">
        <v>1390.5</v>
      </c>
      <c r="B316" s="146">
        <v>515.41999999999996</v>
      </c>
      <c r="C316" s="146">
        <v>85.25</v>
      </c>
      <c r="D316" s="146">
        <v>189.5</v>
      </c>
      <c r="E316" s="146">
        <v>266.5</v>
      </c>
      <c r="F316" s="146">
        <v>0</v>
      </c>
      <c r="G316" s="146">
        <v>0</v>
      </c>
      <c r="H316" s="146">
        <v>266.5</v>
      </c>
      <c r="I316" s="146">
        <v>0</v>
      </c>
      <c r="J316" s="146">
        <v>0</v>
      </c>
    </row>
    <row r="317" spans="1:10" x14ac:dyDescent="0.15">
      <c r="A317" s="147">
        <v>1395</v>
      </c>
      <c r="B317" s="147">
        <v>517.08000000000004</v>
      </c>
      <c r="C317" s="147">
        <v>85.67</v>
      </c>
      <c r="D317" s="147">
        <v>190.75</v>
      </c>
      <c r="E317" s="147">
        <v>267.42</v>
      </c>
      <c r="F317" s="147">
        <v>0</v>
      </c>
      <c r="G317" s="147">
        <v>0</v>
      </c>
      <c r="H317" s="147">
        <v>267.42</v>
      </c>
      <c r="I317" s="147">
        <v>0</v>
      </c>
      <c r="J317" s="147">
        <v>0</v>
      </c>
    </row>
    <row r="318" spans="1:10" x14ac:dyDescent="0.15">
      <c r="A318" s="146">
        <v>1399.5</v>
      </c>
      <c r="B318" s="146">
        <v>518.75</v>
      </c>
      <c r="C318" s="146">
        <v>86</v>
      </c>
      <c r="D318" s="146">
        <v>192.08</v>
      </c>
      <c r="E318" s="146">
        <v>268.25</v>
      </c>
      <c r="F318" s="146">
        <v>0</v>
      </c>
      <c r="G318" s="146">
        <v>0</v>
      </c>
      <c r="H318" s="146">
        <v>268.25</v>
      </c>
      <c r="I318" s="146">
        <v>0</v>
      </c>
      <c r="J318" s="146">
        <v>0</v>
      </c>
    </row>
    <row r="319" spans="1:10" x14ac:dyDescent="0.15">
      <c r="A319" s="147">
        <v>1404</v>
      </c>
      <c r="B319" s="147">
        <v>520.41999999999996</v>
      </c>
      <c r="C319" s="147">
        <v>86.42</v>
      </c>
      <c r="D319" s="147">
        <v>193.33</v>
      </c>
      <c r="E319" s="147">
        <v>269.08</v>
      </c>
      <c r="F319" s="147">
        <v>0</v>
      </c>
      <c r="G319" s="147">
        <v>0.75</v>
      </c>
      <c r="H319" s="147">
        <v>269.08</v>
      </c>
      <c r="I319" s="147">
        <v>0</v>
      </c>
      <c r="J319" s="147">
        <v>0.75</v>
      </c>
    </row>
    <row r="320" spans="1:10" x14ac:dyDescent="0.15">
      <c r="A320" s="146">
        <v>1408.5</v>
      </c>
      <c r="B320" s="146">
        <v>522.08000000000004</v>
      </c>
      <c r="C320" s="146">
        <v>86.83</v>
      </c>
      <c r="D320" s="146">
        <v>194.58</v>
      </c>
      <c r="E320" s="146">
        <v>270</v>
      </c>
      <c r="F320" s="146">
        <v>0</v>
      </c>
      <c r="G320" s="146">
        <v>1.67</v>
      </c>
      <c r="H320" s="146">
        <v>270</v>
      </c>
      <c r="I320" s="146">
        <v>0</v>
      </c>
      <c r="J320" s="146">
        <v>1.67</v>
      </c>
    </row>
    <row r="321" spans="1:10" x14ac:dyDescent="0.15">
      <c r="A321" s="147">
        <v>1413</v>
      </c>
      <c r="B321" s="147">
        <v>523.75</v>
      </c>
      <c r="C321" s="147">
        <v>87.17</v>
      </c>
      <c r="D321" s="147">
        <v>195.92</v>
      </c>
      <c r="E321" s="147">
        <v>270.83</v>
      </c>
      <c r="F321" s="147">
        <v>0</v>
      </c>
      <c r="G321" s="147">
        <v>2.5</v>
      </c>
      <c r="H321" s="147">
        <v>270.83</v>
      </c>
      <c r="I321" s="147">
        <v>0</v>
      </c>
      <c r="J321" s="147">
        <v>2.5</v>
      </c>
    </row>
    <row r="322" spans="1:10" x14ac:dyDescent="0.15">
      <c r="A322" s="146">
        <v>1417.5</v>
      </c>
      <c r="B322" s="146">
        <v>525.41999999999996</v>
      </c>
      <c r="C322" s="146">
        <v>87.58</v>
      </c>
      <c r="D322" s="146">
        <v>197.17</v>
      </c>
      <c r="E322" s="146">
        <v>271.67</v>
      </c>
      <c r="F322" s="146">
        <v>0</v>
      </c>
      <c r="G322" s="146">
        <v>3.33</v>
      </c>
      <c r="H322" s="146">
        <v>271.67</v>
      </c>
      <c r="I322" s="146">
        <v>0</v>
      </c>
      <c r="J322" s="146">
        <v>3.33</v>
      </c>
    </row>
    <row r="323" spans="1:10" x14ac:dyDescent="0.15">
      <c r="A323" s="147">
        <v>1422</v>
      </c>
      <c r="B323" s="147">
        <v>527.08000000000004</v>
      </c>
      <c r="C323" s="147">
        <v>88</v>
      </c>
      <c r="D323" s="147">
        <v>198.42</v>
      </c>
      <c r="E323" s="147">
        <v>272.58</v>
      </c>
      <c r="F323" s="147">
        <v>0</v>
      </c>
      <c r="G323" s="147">
        <v>4.25</v>
      </c>
      <c r="H323" s="147">
        <v>272.58</v>
      </c>
      <c r="I323" s="147">
        <v>0</v>
      </c>
      <c r="J323" s="147">
        <v>4.25</v>
      </c>
    </row>
    <row r="324" spans="1:10" x14ac:dyDescent="0.15">
      <c r="A324" s="146">
        <v>1426.5</v>
      </c>
      <c r="B324" s="146">
        <v>528.75</v>
      </c>
      <c r="C324" s="146">
        <v>88.33</v>
      </c>
      <c r="D324" s="146">
        <v>199.75</v>
      </c>
      <c r="E324" s="146">
        <v>273.42</v>
      </c>
      <c r="F324" s="146">
        <v>0</v>
      </c>
      <c r="G324" s="146">
        <v>5.08</v>
      </c>
      <c r="H324" s="146">
        <v>273.42</v>
      </c>
      <c r="I324" s="146">
        <v>0</v>
      </c>
      <c r="J324" s="146">
        <v>5.08</v>
      </c>
    </row>
    <row r="325" spans="1:10" x14ac:dyDescent="0.15">
      <c r="A325" s="147">
        <v>1431</v>
      </c>
      <c r="B325" s="147">
        <v>530.41999999999996</v>
      </c>
      <c r="C325" s="147">
        <v>88.75</v>
      </c>
      <c r="D325" s="147">
        <v>201</v>
      </c>
      <c r="E325" s="147">
        <v>274.25</v>
      </c>
      <c r="F325" s="147">
        <v>0</v>
      </c>
      <c r="G325" s="147">
        <v>5.92</v>
      </c>
      <c r="H325" s="147">
        <v>274.25</v>
      </c>
      <c r="I325" s="147">
        <v>0</v>
      </c>
      <c r="J325" s="147">
        <v>5.92</v>
      </c>
    </row>
    <row r="326" spans="1:10" x14ac:dyDescent="0.15">
      <c r="A326" s="146">
        <v>1435.5</v>
      </c>
      <c r="B326" s="146">
        <v>532.08000000000004</v>
      </c>
      <c r="C326" s="146">
        <v>89.17</v>
      </c>
      <c r="D326" s="146">
        <v>202.25</v>
      </c>
      <c r="E326" s="146">
        <v>275.17</v>
      </c>
      <c r="F326" s="146">
        <v>0</v>
      </c>
      <c r="G326" s="146">
        <v>6.83</v>
      </c>
      <c r="H326" s="146">
        <v>275.17</v>
      </c>
      <c r="I326" s="146">
        <v>0</v>
      </c>
      <c r="J326" s="146">
        <v>6.83</v>
      </c>
    </row>
    <row r="327" spans="1:10" x14ac:dyDescent="0.15">
      <c r="A327" s="147">
        <v>1440</v>
      </c>
      <c r="B327" s="147">
        <v>533.75</v>
      </c>
      <c r="C327" s="147">
        <v>89.5</v>
      </c>
      <c r="D327" s="147">
        <v>203.58</v>
      </c>
      <c r="E327" s="147">
        <v>276</v>
      </c>
      <c r="F327" s="147">
        <v>0</v>
      </c>
      <c r="G327" s="147">
        <v>7.67</v>
      </c>
      <c r="H327" s="147">
        <v>276</v>
      </c>
      <c r="I327" s="147">
        <v>0</v>
      </c>
      <c r="J327" s="147">
        <v>7.67</v>
      </c>
    </row>
    <row r="328" spans="1:10" x14ac:dyDescent="0.15">
      <c r="A328" s="146">
        <v>1444.5</v>
      </c>
      <c r="B328" s="146">
        <v>535.41999999999996</v>
      </c>
      <c r="C328" s="146">
        <v>89.92</v>
      </c>
      <c r="D328" s="146">
        <v>204.83</v>
      </c>
      <c r="E328" s="146">
        <v>276.83</v>
      </c>
      <c r="F328" s="146">
        <v>0</v>
      </c>
      <c r="G328" s="146">
        <v>8.5</v>
      </c>
      <c r="H328" s="146">
        <v>276.83</v>
      </c>
      <c r="I328" s="146">
        <v>0</v>
      </c>
      <c r="J328" s="146">
        <v>8.5</v>
      </c>
    </row>
    <row r="329" spans="1:10" x14ac:dyDescent="0.15">
      <c r="A329" s="147">
        <v>1449</v>
      </c>
      <c r="B329" s="147">
        <v>537.08000000000004</v>
      </c>
      <c r="C329" s="147">
        <v>90.25</v>
      </c>
      <c r="D329" s="147">
        <v>206.17</v>
      </c>
      <c r="E329" s="147">
        <v>277.75</v>
      </c>
      <c r="F329" s="147">
        <v>0</v>
      </c>
      <c r="G329" s="147">
        <v>9.42</v>
      </c>
      <c r="H329" s="147">
        <v>277.75</v>
      </c>
      <c r="I329" s="147">
        <v>0</v>
      </c>
      <c r="J329" s="147">
        <v>9.42</v>
      </c>
    </row>
    <row r="330" spans="1:10" x14ac:dyDescent="0.15">
      <c r="A330" s="146">
        <v>1453.5</v>
      </c>
      <c r="B330" s="146">
        <v>538.75</v>
      </c>
      <c r="C330" s="146">
        <v>90.67</v>
      </c>
      <c r="D330" s="146">
        <v>207.42</v>
      </c>
      <c r="E330" s="146">
        <v>278.58</v>
      </c>
      <c r="F330" s="146">
        <v>0</v>
      </c>
      <c r="G330" s="146">
        <v>10.25</v>
      </c>
      <c r="H330" s="146">
        <v>278.58</v>
      </c>
      <c r="I330" s="146">
        <v>0</v>
      </c>
      <c r="J330" s="146">
        <v>10.25</v>
      </c>
    </row>
    <row r="331" spans="1:10" x14ac:dyDescent="0.15">
      <c r="A331" s="147">
        <v>1458</v>
      </c>
      <c r="B331" s="147">
        <v>540.41999999999996</v>
      </c>
      <c r="C331" s="147">
        <v>91.08</v>
      </c>
      <c r="D331" s="147">
        <v>208.67</v>
      </c>
      <c r="E331" s="147">
        <v>279.42</v>
      </c>
      <c r="F331" s="147">
        <v>0</v>
      </c>
      <c r="G331" s="147">
        <v>11.08</v>
      </c>
      <c r="H331" s="147">
        <v>279.42</v>
      </c>
      <c r="I331" s="147">
        <v>0</v>
      </c>
      <c r="J331" s="147">
        <v>11.08</v>
      </c>
    </row>
    <row r="332" spans="1:10" x14ac:dyDescent="0.15">
      <c r="A332" s="146">
        <v>1462.5</v>
      </c>
      <c r="B332" s="146">
        <v>542.08000000000004</v>
      </c>
      <c r="C332" s="146">
        <v>91.42</v>
      </c>
      <c r="D332" s="146">
        <v>210</v>
      </c>
      <c r="E332" s="146">
        <v>280.33</v>
      </c>
      <c r="F332" s="146">
        <v>0</v>
      </c>
      <c r="G332" s="146">
        <v>12</v>
      </c>
      <c r="H332" s="146">
        <v>280.33</v>
      </c>
      <c r="I332" s="146">
        <v>0</v>
      </c>
      <c r="J332" s="146">
        <v>12</v>
      </c>
    </row>
    <row r="333" spans="1:10" x14ac:dyDescent="0.15">
      <c r="A333" s="147">
        <v>1467</v>
      </c>
      <c r="B333" s="147">
        <v>543.75</v>
      </c>
      <c r="C333" s="147">
        <v>91.83</v>
      </c>
      <c r="D333" s="147">
        <v>211.25</v>
      </c>
      <c r="E333" s="147">
        <v>281.17</v>
      </c>
      <c r="F333" s="147">
        <v>0</v>
      </c>
      <c r="G333" s="147">
        <v>12.83</v>
      </c>
      <c r="H333" s="147">
        <v>281.17</v>
      </c>
      <c r="I333" s="147">
        <v>0</v>
      </c>
      <c r="J333" s="147">
        <v>12.83</v>
      </c>
    </row>
    <row r="334" spans="1:10" x14ac:dyDescent="0.15">
      <c r="A334" s="146">
        <v>1471.5</v>
      </c>
      <c r="B334" s="146">
        <v>545.41999999999996</v>
      </c>
      <c r="C334" s="146">
        <v>92.25</v>
      </c>
      <c r="D334" s="146">
        <v>212.5</v>
      </c>
      <c r="E334" s="146">
        <v>282.08</v>
      </c>
      <c r="F334" s="146">
        <v>0</v>
      </c>
      <c r="G334" s="146">
        <v>13.75</v>
      </c>
      <c r="H334" s="146">
        <v>282.08</v>
      </c>
      <c r="I334" s="146">
        <v>0</v>
      </c>
      <c r="J334" s="146">
        <v>13.75</v>
      </c>
    </row>
    <row r="335" spans="1:10" x14ac:dyDescent="0.15">
      <c r="A335" s="147">
        <v>1476</v>
      </c>
      <c r="B335" s="147">
        <v>547.08000000000004</v>
      </c>
      <c r="C335" s="147">
        <v>92.58</v>
      </c>
      <c r="D335" s="147">
        <v>213.83</v>
      </c>
      <c r="E335" s="147">
        <v>282.92</v>
      </c>
      <c r="F335" s="147">
        <v>0</v>
      </c>
      <c r="G335" s="147">
        <v>14.58</v>
      </c>
      <c r="H335" s="147">
        <v>282.92</v>
      </c>
      <c r="I335" s="147">
        <v>0</v>
      </c>
      <c r="J335" s="147">
        <v>14.58</v>
      </c>
    </row>
    <row r="336" spans="1:10" x14ac:dyDescent="0.15">
      <c r="A336" s="146">
        <v>1480.5</v>
      </c>
      <c r="B336" s="146">
        <v>548.75</v>
      </c>
      <c r="C336" s="146">
        <v>93</v>
      </c>
      <c r="D336" s="146">
        <v>215.08</v>
      </c>
      <c r="E336" s="146">
        <v>283.75</v>
      </c>
      <c r="F336" s="146">
        <v>0</v>
      </c>
      <c r="G336" s="146">
        <v>15.42</v>
      </c>
      <c r="H336" s="146">
        <v>283.75</v>
      </c>
      <c r="I336" s="146">
        <v>0</v>
      </c>
      <c r="J336" s="146">
        <v>15.42</v>
      </c>
    </row>
    <row r="337" spans="1:10" x14ac:dyDescent="0.15">
      <c r="A337" s="147">
        <v>1485</v>
      </c>
      <c r="B337" s="147">
        <v>550.41999999999996</v>
      </c>
      <c r="C337" s="147">
        <v>93.33</v>
      </c>
      <c r="D337" s="147">
        <v>216.42</v>
      </c>
      <c r="E337" s="147">
        <v>284.67</v>
      </c>
      <c r="F337" s="147">
        <v>0</v>
      </c>
      <c r="G337" s="147">
        <v>16.329999999999998</v>
      </c>
      <c r="H337" s="147">
        <v>284.67</v>
      </c>
      <c r="I337" s="147">
        <v>0</v>
      </c>
      <c r="J337" s="147">
        <v>16.329999999999998</v>
      </c>
    </row>
    <row r="338" spans="1:10" x14ac:dyDescent="0.15">
      <c r="A338" s="146">
        <v>1489.5</v>
      </c>
      <c r="B338" s="146">
        <v>552.08000000000004</v>
      </c>
      <c r="C338" s="146">
        <v>93.75</v>
      </c>
      <c r="D338" s="146">
        <v>217.67</v>
      </c>
      <c r="E338" s="146">
        <v>285.5</v>
      </c>
      <c r="F338" s="146">
        <v>0</v>
      </c>
      <c r="G338" s="146">
        <v>17.170000000000002</v>
      </c>
      <c r="H338" s="146">
        <v>285.5</v>
      </c>
      <c r="I338" s="146">
        <v>0</v>
      </c>
      <c r="J338" s="146">
        <v>17.170000000000002</v>
      </c>
    </row>
    <row r="339" spans="1:10" x14ac:dyDescent="0.15">
      <c r="A339" s="147">
        <v>1494</v>
      </c>
      <c r="B339" s="147">
        <v>553.75</v>
      </c>
      <c r="C339" s="147">
        <v>94.17</v>
      </c>
      <c r="D339" s="147">
        <v>218.92</v>
      </c>
      <c r="E339" s="147">
        <v>286.33</v>
      </c>
      <c r="F339" s="147">
        <v>0</v>
      </c>
      <c r="G339" s="147">
        <v>18</v>
      </c>
      <c r="H339" s="147">
        <v>286.33</v>
      </c>
      <c r="I339" s="147">
        <v>0</v>
      </c>
      <c r="J339" s="147">
        <v>18</v>
      </c>
    </row>
    <row r="340" spans="1:10" x14ac:dyDescent="0.15">
      <c r="A340" s="146">
        <v>1498.5</v>
      </c>
      <c r="B340" s="146">
        <v>555.41999999999996</v>
      </c>
      <c r="C340" s="146">
        <v>94.5</v>
      </c>
      <c r="D340" s="146">
        <v>220.25</v>
      </c>
      <c r="E340" s="146">
        <v>287.25</v>
      </c>
      <c r="F340" s="146">
        <v>0</v>
      </c>
      <c r="G340" s="146">
        <v>18.920000000000002</v>
      </c>
      <c r="H340" s="146">
        <v>287.25</v>
      </c>
      <c r="I340" s="146">
        <v>0</v>
      </c>
      <c r="J340" s="146">
        <v>18.920000000000002</v>
      </c>
    </row>
    <row r="341" spans="1:10" x14ac:dyDescent="0.15">
      <c r="A341" s="147">
        <v>1503</v>
      </c>
      <c r="B341" s="147">
        <v>557.08000000000004</v>
      </c>
      <c r="C341" s="147">
        <v>94.92</v>
      </c>
      <c r="D341" s="147">
        <v>221.5</v>
      </c>
      <c r="E341" s="147">
        <v>288.08</v>
      </c>
      <c r="F341" s="147">
        <v>0</v>
      </c>
      <c r="G341" s="147">
        <v>19.75</v>
      </c>
      <c r="H341" s="147">
        <v>288.08</v>
      </c>
      <c r="I341" s="147">
        <v>0</v>
      </c>
      <c r="J341" s="147">
        <v>19.75</v>
      </c>
    </row>
    <row r="342" spans="1:10" x14ac:dyDescent="0.15">
      <c r="A342" s="146">
        <v>1507.5</v>
      </c>
      <c r="B342" s="146">
        <v>558.75</v>
      </c>
      <c r="C342" s="146">
        <v>95.33</v>
      </c>
      <c r="D342" s="146">
        <v>222.75</v>
      </c>
      <c r="E342" s="146">
        <v>288.92</v>
      </c>
      <c r="F342" s="146">
        <v>0</v>
      </c>
      <c r="G342" s="146">
        <v>20.58</v>
      </c>
      <c r="H342" s="146">
        <v>288.92</v>
      </c>
      <c r="I342" s="146">
        <v>0</v>
      </c>
      <c r="J342" s="146">
        <v>20.58</v>
      </c>
    </row>
    <row r="343" spans="1:10" x14ac:dyDescent="0.15">
      <c r="A343" s="147">
        <v>1512</v>
      </c>
      <c r="B343" s="147">
        <v>560.41999999999996</v>
      </c>
      <c r="C343" s="147">
        <v>95.67</v>
      </c>
      <c r="D343" s="147">
        <v>224.08</v>
      </c>
      <c r="E343" s="147">
        <v>289.83</v>
      </c>
      <c r="F343" s="147">
        <v>0</v>
      </c>
      <c r="G343" s="147">
        <v>21.5</v>
      </c>
      <c r="H343" s="147">
        <v>289.83</v>
      </c>
      <c r="I343" s="147">
        <v>0</v>
      </c>
      <c r="J343" s="147">
        <v>21.5</v>
      </c>
    </row>
    <row r="344" spans="1:10" x14ac:dyDescent="0.15">
      <c r="A344" s="146">
        <v>1516.5</v>
      </c>
      <c r="B344" s="146">
        <v>562.08000000000004</v>
      </c>
      <c r="C344" s="146">
        <v>96.08</v>
      </c>
      <c r="D344" s="146">
        <v>225.33</v>
      </c>
      <c r="E344" s="146">
        <v>290.67</v>
      </c>
      <c r="F344" s="146">
        <v>0</v>
      </c>
      <c r="G344" s="146">
        <v>22.33</v>
      </c>
      <c r="H344" s="146">
        <v>290.67</v>
      </c>
      <c r="I344" s="146">
        <v>0</v>
      </c>
      <c r="J344" s="146">
        <v>22.33</v>
      </c>
    </row>
    <row r="345" spans="1:10" x14ac:dyDescent="0.15">
      <c r="A345" s="147">
        <v>1521</v>
      </c>
      <c r="B345" s="147">
        <v>563.83000000000004</v>
      </c>
      <c r="C345" s="147">
        <v>96.58</v>
      </c>
      <c r="D345" s="147">
        <v>226.58</v>
      </c>
      <c r="E345" s="147">
        <v>291.5</v>
      </c>
      <c r="F345" s="147">
        <v>0</v>
      </c>
      <c r="G345" s="147">
        <v>23.17</v>
      </c>
      <c r="H345" s="147">
        <v>291.5</v>
      </c>
      <c r="I345" s="147">
        <v>0</v>
      </c>
      <c r="J345" s="147">
        <v>23.17</v>
      </c>
    </row>
    <row r="346" spans="1:10" x14ac:dyDescent="0.15">
      <c r="A346" s="146">
        <v>1525.5</v>
      </c>
      <c r="B346" s="146">
        <v>565.5</v>
      </c>
      <c r="C346" s="146">
        <v>96.92</v>
      </c>
      <c r="D346" s="146">
        <v>227.92</v>
      </c>
      <c r="E346" s="146">
        <v>292.42</v>
      </c>
      <c r="F346" s="146">
        <v>0</v>
      </c>
      <c r="G346" s="146">
        <v>24.08</v>
      </c>
      <c r="H346" s="146">
        <v>292.42</v>
      </c>
      <c r="I346" s="146">
        <v>0</v>
      </c>
      <c r="J346" s="146">
        <v>24.08</v>
      </c>
    </row>
    <row r="347" spans="1:10" x14ac:dyDescent="0.15">
      <c r="A347" s="147">
        <v>1530</v>
      </c>
      <c r="B347" s="147">
        <v>567.16999999999996</v>
      </c>
      <c r="C347" s="147">
        <v>97.33</v>
      </c>
      <c r="D347" s="147">
        <v>229.17</v>
      </c>
      <c r="E347" s="147">
        <v>293.25</v>
      </c>
      <c r="F347" s="147">
        <v>0</v>
      </c>
      <c r="G347" s="147">
        <v>24.92</v>
      </c>
      <c r="H347" s="147">
        <v>293.25</v>
      </c>
      <c r="I347" s="147">
        <v>0</v>
      </c>
      <c r="J347" s="147">
        <v>24.92</v>
      </c>
    </row>
    <row r="348" spans="1:10" x14ac:dyDescent="0.15">
      <c r="A348" s="146">
        <v>1534.5</v>
      </c>
      <c r="B348" s="146">
        <v>568.83000000000004</v>
      </c>
      <c r="C348" s="146">
        <v>97.67</v>
      </c>
      <c r="D348" s="146">
        <v>230.5</v>
      </c>
      <c r="E348" s="146">
        <v>294.08</v>
      </c>
      <c r="F348" s="146">
        <v>0</v>
      </c>
      <c r="G348" s="146">
        <v>25.75</v>
      </c>
      <c r="H348" s="146">
        <v>294.08</v>
      </c>
      <c r="I348" s="146">
        <v>0</v>
      </c>
      <c r="J348" s="146">
        <v>25.75</v>
      </c>
    </row>
    <row r="349" spans="1:10" x14ac:dyDescent="0.15">
      <c r="A349" s="147">
        <v>1539</v>
      </c>
      <c r="B349" s="147">
        <v>570.5</v>
      </c>
      <c r="C349" s="147">
        <v>98.08</v>
      </c>
      <c r="D349" s="147">
        <v>231.75</v>
      </c>
      <c r="E349" s="147">
        <v>295</v>
      </c>
      <c r="F349" s="147">
        <v>0</v>
      </c>
      <c r="G349" s="147">
        <v>26.67</v>
      </c>
      <c r="H349" s="147">
        <v>295</v>
      </c>
      <c r="I349" s="147">
        <v>0</v>
      </c>
      <c r="J349" s="147">
        <v>26.67</v>
      </c>
    </row>
    <row r="350" spans="1:10" x14ac:dyDescent="0.15">
      <c r="A350" s="146">
        <v>1543.5</v>
      </c>
      <c r="B350" s="146">
        <v>572.16999999999996</v>
      </c>
      <c r="C350" s="146">
        <v>98.5</v>
      </c>
      <c r="D350" s="146">
        <v>233</v>
      </c>
      <c r="E350" s="146">
        <v>295.83</v>
      </c>
      <c r="F350" s="146">
        <v>0</v>
      </c>
      <c r="G350" s="146">
        <v>27.5</v>
      </c>
      <c r="H350" s="146">
        <v>295.83</v>
      </c>
      <c r="I350" s="146">
        <v>0</v>
      </c>
      <c r="J350" s="146">
        <v>27.5</v>
      </c>
    </row>
    <row r="351" spans="1:10" x14ac:dyDescent="0.15">
      <c r="A351" s="147">
        <v>1548</v>
      </c>
      <c r="B351" s="147">
        <v>573.83000000000004</v>
      </c>
      <c r="C351" s="147">
        <v>98.83</v>
      </c>
      <c r="D351" s="147">
        <v>234.33</v>
      </c>
      <c r="E351" s="147">
        <v>296.75</v>
      </c>
      <c r="F351" s="147">
        <v>0</v>
      </c>
      <c r="G351" s="147">
        <v>28.42</v>
      </c>
      <c r="H351" s="147">
        <v>296.75</v>
      </c>
      <c r="I351" s="147">
        <v>0</v>
      </c>
      <c r="J351" s="147">
        <v>28.42</v>
      </c>
    </row>
    <row r="352" spans="1:10" x14ac:dyDescent="0.15">
      <c r="A352" s="146">
        <v>1552.5</v>
      </c>
      <c r="B352" s="146">
        <v>575.5</v>
      </c>
      <c r="C352" s="146">
        <v>99.25</v>
      </c>
      <c r="D352" s="146">
        <v>235.58</v>
      </c>
      <c r="E352" s="146">
        <v>297.58</v>
      </c>
      <c r="F352" s="146">
        <v>0</v>
      </c>
      <c r="G352" s="146">
        <v>29.25</v>
      </c>
      <c r="H352" s="146">
        <v>297.58</v>
      </c>
      <c r="I352" s="146">
        <v>0</v>
      </c>
      <c r="J352" s="146">
        <v>29.25</v>
      </c>
    </row>
    <row r="353" spans="1:10" x14ac:dyDescent="0.15">
      <c r="A353" s="147">
        <v>1557</v>
      </c>
      <c r="B353" s="147">
        <v>577.16999999999996</v>
      </c>
      <c r="C353" s="147">
        <v>99.67</v>
      </c>
      <c r="D353" s="147">
        <v>236.83</v>
      </c>
      <c r="E353" s="147">
        <v>298.42</v>
      </c>
      <c r="F353" s="147">
        <v>0</v>
      </c>
      <c r="G353" s="147">
        <v>30.08</v>
      </c>
      <c r="H353" s="147">
        <v>298.42</v>
      </c>
      <c r="I353" s="147">
        <v>0</v>
      </c>
      <c r="J353" s="147">
        <v>30.08</v>
      </c>
    </row>
    <row r="354" spans="1:10" x14ac:dyDescent="0.15">
      <c r="A354" s="146">
        <v>1561.5</v>
      </c>
      <c r="B354" s="146">
        <v>578.83000000000004</v>
      </c>
      <c r="C354" s="146">
        <v>100</v>
      </c>
      <c r="D354" s="146">
        <v>238.17</v>
      </c>
      <c r="E354" s="146">
        <v>299.33</v>
      </c>
      <c r="F354" s="146">
        <v>0</v>
      </c>
      <c r="G354" s="146">
        <v>31</v>
      </c>
      <c r="H354" s="146">
        <v>299.33</v>
      </c>
      <c r="I354" s="146">
        <v>0</v>
      </c>
      <c r="J354" s="146">
        <v>31</v>
      </c>
    </row>
    <row r="355" spans="1:10" x14ac:dyDescent="0.15">
      <c r="A355" s="147">
        <v>1566</v>
      </c>
      <c r="B355" s="147">
        <v>580.5</v>
      </c>
      <c r="C355" s="147">
        <v>100.42</v>
      </c>
      <c r="D355" s="147">
        <v>239.42</v>
      </c>
      <c r="E355" s="147">
        <v>300.17</v>
      </c>
      <c r="F355" s="147">
        <v>0</v>
      </c>
      <c r="G355" s="147">
        <v>31.83</v>
      </c>
      <c r="H355" s="147">
        <v>300.17</v>
      </c>
      <c r="I355" s="147">
        <v>0</v>
      </c>
      <c r="J355" s="147">
        <v>31.83</v>
      </c>
    </row>
    <row r="356" spans="1:10" x14ac:dyDescent="0.15">
      <c r="A356" s="146">
        <v>1570.5</v>
      </c>
      <c r="B356" s="146">
        <v>582.16999999999996</v>
      </c>
      <c r="C356" s="146">
        <v>100.75</v>
      </c>
      <c r="D356" s="146">
        <v>240.75</v>
      </c>
      <c r="E356" s="146">
        <v>301</v>
      </c>
      <c r="F356" s="146">
        <v>0</v>
      </c>
      <c r="G356" s="146">
        <v>32.67</v>
      </c>
      <c r="H356" s="146">
        <v>301</v>
      </c>
      <c r="I356" s="146">
        <v>0</v>
      </c>
      <c r="J356" s="146">
        <v>32.67</v>
      </c>
    </row>
    <row r="357" spans="1:10" x14ac:dyDescent="0.15">
      <c r="A357" s="147">
        <v>1575</v>
      </c>
      <c r="B357" s="147">
        <v>583.83000000000004</v>
      </c>
      <c r="C357" s="147">
        <v>101.17</v>
      </c>
      <c r="D357" s="147">
        <v>242</v>
      </c>
      <c r="E357" s="147">
        <v>301.92</v>
      </c>
      <c r="F357" s="147">
        <v>0</v>
      </c>
      <c r="G357" s="147">
        <v>33.58</v>
      </c>
      <c r="H357" s="147">
        <v>301.92</v>
      </c>
      <c r="I357" s="147">
        <v>0</v>
      </c>
      <c r="J357" s="147">
        <v>33.58</v>
      </c>
    </row>
    <row r="358" spans="1:10" x14ac:dyDescent="0.15">
      <c r="A358" s="146">
        <v>1579.5</v>
      </c>
      <c r="B358" s="146">
        <v>585.5</v>
      </c>
      <c r="C358" s="146">
        <v>101.58</v>
      </c>
      <c r="D358" s="146">
        <v>243.25</v>
      </c>
      <c r="E358" s="146">
        <v>302.75</v>
      </c>
      <c r="F358" s="146">
        <v>0</v>
      </c>
      <c r="G358" s="146">
        <v>34.42</v>
      </c>
      <c r="H358" s="146">
        <v>302.75</v>
      </c>
      <c r="I358" s="146">
        <v>0</v>
      </c>
      <c r="J358" s="146">
        <v>34.42</v>
      </c>
    </row>
    <row r="359" spans="1:10" x14ac:dyDescent="0.15">
      <c r="A359" s="147">
        <v>1584</v>
      </c>
      <c r="B359" s="147">
        <v>587.16999999999996</v>
      </c>
      <c r="C359" s="147">
        <v>101.92</v>
      </c>
      <c r="D359" s="147">
        <v>244.58</v>
      </c>
      <c r="E359" s="147">
        <v>303.58</v>
      </c>
      <c r="F359" s="147">
        <v>0</v>
      </c>
      <c r="G359" s="147">
        <v>35.25</v>
      </c>
      <c r="H359" s="147">
        <v>303.58</v>
      </c>
      <c r="I359" s="147">
        <v>0</v>
      </c>
      <c r="J359" s="147">
        <v>35.25</v>
      </c>
    </row>
    <row r="360" spans="1:10" x14ac:dyDescent="0.15">
      <c r="A360" s="146">
        <v>1588.5</v>
      </c>
      <c r="B360" s="146">
        <v>588.83000000000004</v>
      </c>
      <c r="C360" s="146">
        <v>102.33</v>
      </c>
      <c r="D360" s="146">
        <v>245.83</v>
      </c>
      <c r="E360" s="146">
        <v>304.5</v>
      </c>
      <c r="F360" s="146">
        <v>0</v>
      </c>
      <c r="G360" s="146">
        <v>36.17</v>
      </c>
      <c r="H360" s="146">
        <v>304.5</v>
      </c>
      <c r="I360" s="146">
        <v>0</v>
      </c>
      <c r="J360" s="146">
        <v>36.17</v>
      </c>
    </row>
    <row r="361" spans="1:10" x14ac:dyDescent="0.15">
      <c r="A361" s="147">
        <v>1593</v>
      </c>
      <c r="B361" s="147">
        <v>590.5</v>
      </c>
      <c r="C361" s="147">
        <v>102.75</v>
      </c>
      <c r="D361" s="147">
        <v>247.08</v>
      </c>
      <c r="E361" s="147">
        <v>305.33</v>
      </c>
      <c r="F361" s="147">
        <v>0</v>
      </c>
      <c r="G361" s="147">
        <v>37</v>
      </c>
      <c r="H361" s="147">
        <v>305.33</v>
      </c>
      <c r="I361" s="147">
        <v>0</v>
      </c>
      <c r="J361" s="147">
        <v>37</v>
      </c>
    </row>
    <row r="362" spans="1:10" x14ac:dyDescent="0.15">
      <c r="A362" s="146">
        <v>1597.5</v>
      </c>
      <c r="B362" s="146">
        <v>592.16999999999996</v>
      </c>
      <c r="C362" s="146">
        <v>103.08</v>
      </c>
      <c r="D362" s="146">
        <v>248.42</v>
      </c>
      <c r="E362" s="146">
        <v>306.17</v>
      </c>
      <c r="F362" s="146">
        <v>0</v>
      </c>
      <c r="G362" s="146">
        <v>37.83</v>
      </c>
      <c r="H362" s="146">
        <v>306.17</v>
      </c>
      <c r="I362" s="146">
        <v>0</v>
      </c>
      <c r="J362" s="146">
        <v>37.83</v>
      </c>
    </row>
    <row r="363" spans="1:10" x14ac:dyDescent="0.15">
      <c r="A363" s="147">
        <v>1602</v>
      </c>
      <c r="B363" s="147">
        <v>593.83000000000004</v>
      </c>
      <c r="C363" s="147">
        <v>103.5</v>
      </c>
      <c r="D363" s="147">
        <v>249.67</v>
      </c>
      <c r="E363" s="147">
        <v>307.08</v>
      </c>
      <c r="F363" s="147">
        <v>0</v>
      </c>
      <c r="G363" s="147">
        <v>38.75</v>
      </c>
      <c r="H363" s="147">
        <v>307.08</v>
      </c>
      <c r="I363" s="147">
        <v>0</v>
      </c>
      <c r="J363" s="147">
        <v>38.75</v>
      </c>
    </row>
    <row r="364" spans="1:10" x14ac:dyDescent="0.15">
      <c r="A364" s="146">
        <v>1606.5</v>
      </c>
      <c r="B364" s="146">
        <v>595.5</v>
      </c>
      <c r="C364" s="146">
        <v>103.92</v>
      </c>
      <c r="D364" s="146">
        <v>250.92</v>
      </c>
      <c r="E364" s="146">
        <v>307.92</v>
      </c>
      <c r="F364" s="146">
        <v>0</v>
      </c>
      <c r="G364" s="146">
        <v>39.58</v>
      </c>
      <c r="H364" s="146">
        <v>307.92</v>
      </c>
      <c r="I364" s="146">
        <v>0</v>
      </c>
      <c r="J364" s="146">
        <v>39.58</v>
      </c>
    </row>
    <row r="365" spans="1:10" x14ac:dyDescent="0.15">
      <c r="A365" s="147">
        <v>1611</v>
      </c>
      <c r="B365" s="147">
        <v>597.16999999999996</v>
      </c>
      <c r="C365" s="147">
        <v>104.25</v>
      </c>
      <c r="D365" s="147">
        <v>252.25</v>
      </c>
      <c r="E365" s="147">
        <v>308.75</v>
      </c>
      <c r="F365" s="147">
        <v>0</v>
      </c>
      <c r="G365" s="147">
        <v>40.42</v>
      </c>
      <c r="H365" s="147">
        <v>308.75</v>
      </c>
      <c r="I365" s="147">
        <v>0</v>
      </c>
      <c r="J365" s="147">
        <v>40.42</v>
      </c>
    </row>
    <row r="366" spans="1:10" x14ac:dyDescent="0.15">
      <c r="A366" s="146">
        <v>1615.5</v>
      </c>
      <c r="B366" s="146">
        <v>598.83000000000004</v>
      </c>
      <c r="C366" s="146">
        <v>104.67</v>
      </c>
      <c r="D366" s="146">
        <v>253.5</v>
      </c>
      <c r="E366" s="146">
        <v>309.67</v>
      </c>
      <c r="F366" s="146">
        <v>0</v>
      </c>
      <c r="G366" s="146">
        <v>41.33</v>
      </c>
      <c r="H366" s="146">
        <v>309.67</v>
      </c>
      <c r="I366" s="146">
        <v>0</v>
      </c>
      <c r="J366" s="146">
        <v>41.33</v>
      </c>
    </row>
    <row r="367" spans="1:10" x14ac:dyDescent="0.15">
      <c r="A367" s="147">
        <v>1620</v>
      </c>
      <c r="B367" s="147">
        <v>600.5</v>
      </c>
      <c r="C367" s="147">
        <v>105</v>
      </c>
      <c r="D367" s="147">
        <v>254.83</v>
      </c>
      <c r="E367" s="147">
        <v>310.5</v>
      </c>
      <c r="F367" s="147">
        <v>0</v>
      </c>
      <c r="G367" s="147">
        <v>42.17</v>
      </c>
      <c r="H367" s="147">
        <v>310.5</v>
      </c>
      <c r="I367" s="147">
        <v>0</v>
      </c>
      <c r="J367" s="147">
        <v>42.17</v>
      </c>
    </row>
    <row r="368" spans="1:10" x14ac:dyDescent="0.15">
      <c r="A368" s="146">
        <v>1624.5</v>
      </c>
      <c r="B368" s="146">
        <v>602.16999999999996</v>
      </c>
      <c r="C368" s="146">
        <v>105.42</v>
      </c>
      <c r="D368" s="146">
        <v>256.08</v>
      </c>
      <c r="E368" s="146">
        <v>311.33</v>
      </c>
      <c r="F368" s="146">
        <v>0</v>
      </c>
      <c r="G368" s="146">
        <v>43</v>
      </c>
      <c r="H368" s="146">
        <v>311.33</v>
      </c>
      <c r="I368" s="146">
        <v>0</v>
      </c>
      <c r="J368" s="146">
        <v>43</v>
      </c>
    </row>
    <row r="369" spans="1:10" x14ac:dyDescent="0.15">
      <c r="A369" s="147">
        <v>1629</v>
      </c>
      <c r="B369" s="147">
        <v>603.83000000000004</v>
      </c>
      <c r="C369" s="147">
        <v>105.83</v>
      </c>
      <c r="D369" s="147">
        <v>257.33</v>
      </c>
      <c r="E369" s="147">
        <v>312.25</v>
      </c>
      <c r="F369" s="147">
        <v>0</v>
      </c>
      <c r="G369" s="147">
        <v>43.92</v>
      </c>
      <c r="H369" s="147">
        <v>312.25</v>
      </c>
      <c r="I369" s="147">
        <v>0</v>
      </c>
      <c r="J369" s="147">
        <v>43.92</v>
      </c>
    </row>
    <row r="370" spans="1:10" x14ac:dyDescent="0.15">
      <c r="A370" s="146">
        <v>1633.5</v>
      </c>
      <c r="B370" s="146">
        <v>605.5</v>
      </c>
      <c r="C370" s="146">
        <v>106.17</v>
      </c>
      <c r="D370" s="146">
        <v>258.67</v>
      </c>
      <c r="E370" s="146">
        <v>313.08</v>
      </c>
      <c r="F370" s="146">
        <v>0</v>
      </c>
      <c r="G370" s="146">
        <v>44.75</v>
      </c>
      <c r="H370" s="146">
        <v>313.08</v>
      </c>
      <c r="I370" s="146">
        <v>0</v>
      </c>
      <c r="J370" s="146">
        <v>44.75</v>
      </c>
    </row>
    <row r="371" spans="1:10" x14ac:dyDescent="0.15">
      <c r="A371" s="147">
        <v>1638</v>
      </c>
      <c r="B371" s="147">
        <v>607.16999999999996</v>
      </c>
      <c r="C371" s="147">
        <v>106.58</v>
      </c>
      <c r="D371" s="147">
        <v>259.92</v>
      </c>
      <c r="E371" s="147">
        <v>314</v>
      </c>
      <c r="F371" s="147">
        <v>0</v>
      </c>
      <c r="G371" s="147">
        <v>45.67</v>
      </c>
      <c r="H371" s="147">
        <v>314</v>
      </c>
      <c r="I371" s="147">
        <v>0</v>
      </c>
      <c r="J371" s="147">
        <v>45.67</v>
      </c>
    </row>
    <row r="372" spans="1:10" x14ac:dyDescent="0.15">
      <c r="A372" s="146">
        <v>1642.5</v>
      </c>
      <c r="B372" s="146">
        <v>608.83000000000004</v>
      </c>
      <c r="C372" s="146">
        <v>107</v>
      </c>
      <c r="D372" s="146">
        <v>261.17</v>
      </c>
      <c r="E372" s="146">
        <v>314.83</v>
      </c>
      <c r="F372" s="146">
        <v>0</v>
      </c>
      <c r="G372" s="146">
        <v>46.5</v>
      </c>
      <c r="H372" s="146">
        <v>314.83</v>
      </c>
      <c r="I372" s="146">
        <v>0</v>
      </c>
      <c r="J372" s="146">
        <v>46.5</v>
      </c>
    </row>
    <row r="373" spans="1:10" x14ac:dyDescent="0.15">
      <c r="A373" s="147">
        <v>1647</v>
      </c>
      <c r="B373" s="147">
        <v>610.5</v>
      </c>
      <c r="C373" s="147">
        <v>107.33</v>
      </c>
      <c r="D373" s="147">
        <v>262.5</v>
      </c>
      <c r="E373" s="147">
        <v>315.67</v>
      </c>
      <c r="F373" s="147">
        <v>0</v>
      </c>
      <c r="G373" s="147">
        <v>47.33</v>
      </c>
      <c r="H373" s="147">
        <v>315.67</v>
      </c>
      <c r="I373" s="147">
        <v>0</v>
      </c>
      <c r="J373" s="147">
        <v>47.33</v>
      </c>
    </row>
    <row r="374" spans="1:10" x14ac:dyDescent="0.15">
      <c r="A374" s="146">
        <v>1651.5</v>
      </c>
      <c r="B374" s="146">
        <v>612.16999999999996</v>
      </c>
      <c r="C374" s="146">
        <v>107.75</v>
      </c>
      <c r="D374" s="146">
        <v>263.75</v>
      </c>
      <c r="E374" s="146">
        <v>316.58</v>
      </c>
      <c r="F374" s="146">
        <v>0</v>
      </c>
      <c r="G374" s="146">
        <v>48.25</v>
      </c>
      <c r="H374" s="146">
        <v>316.58</v>
      </c>
      <c r="I374" s="146">
        <v>0</v>
      </c>
      <c r="J374" s="146">
        <v>48.25</v>
      </c>
    </row>
    <row r="375" spans="1:10" x14ac:dyDescent="0.15">
      <c r="A375" s="147">
        <v>1656</v>
      </c>
      <c r="B375" s="147">
        <v>613.83000000000004</v>
      </c>
      <c r="C375" s="147">
        <v>108.08</v>
      </c>
      <c r="D375" s="147">
        <v>265.08</v>
      </c>
      <c r="E375" s="147">
        <v>317.42</v>
      </c>
      <c r="F375" s="147">
        <v>0</v>
      </c>
      <c r="G375" s="147">
        <v>49.08</v>
      </c>
      <c r="H375" s="147">
        <v>317.42</v>
      </c>
      <c r="I375" s="147">
        <v>0</v>
      </c>
      <c r="J375" s="147">
        <v>49.08</v>
      </c>
    </row>
    <row r="376" spans="1:10" x14ac:dyDescent="0.15">
      <c r="A376" s="146">
        <v>1660.5</v>
      </c>
      <c r="B376" s="146">
        <v>615.5</v>
      </c>
      <c r="C376" s="146">
        <v>108.5</v>
      </c>
      <c r="D376" s="146">
        <v>266.33</v>
      </c>
      <c r="E376" s="146">
        <v>318.25</v>
      </c>
      <c r="F376" s="146">
        <v>0</v>
      </c>
      <c r="G376" s="146">
        <v>49.92</v>
      </c>
      <c r="H376" s="146">
        <v>318.25</v>
      </c>
      <c r="I376" s="146">
        <v>0</v>
      </c>
      <c r="J376" s="146">
        <v>49.92</v>
      </c>
    </row>
    <row r="377" spans="1:10" x14ac:dyDescent="0.15">
      <c r="A377" s="147">
        <v>1665</v>
      </c>
      <c r="B377" s="147">
        <v>617.16999999999996</v>
      </c>
      <c r="C377" s="147">
        <v>108.92</v>
      </c>
      <c r="D377" s="147">
        <v>267.58</v>
      </c>
      <c r="E377" s="147">
        <v>319.17</v>
      </c>
      <c r="F377" s="147">
        <v>0</v>
      </c>
      <c r="G377" s="147">
        <v>50.83</v>
      </c>
      <c r="H377" s="147">
        <v>319.17</v>
      </c>
      <c r="I377" s="147">
        <v>0</v>
      </c>
      <c r="J377" s="147">
        <v>50.83</v>
      </c>
    </row>
    <row r="378" spans="1:10" x14ac:dyDescent="0.15">
      <c r="A378" s="146">
        <v>1669.5</v>
      </c>
      <c r="B378" s="146">
        <v>618.83000000000004</v>
      </c>
      <c r="C378" s="146">
        <v>109.25</v>
      </c>
      <c r="D378" s="146">
        <v>268.92</v>
      </c>
      <c r="E378" s="146">
        <v>320</v>
      </c>
      <c r="F378" s="146">
        <v>0</v>
      </c>
      <c r="G378" s="146">
        <v>51.67</v>
      </c>
      <c r="H378" s="146">
        <v>320</v>
      </c>
      <c r="I378" s="146">
        <v>0</v>
      </c>
      <c r="J378" s="146">
        <v>51.67</v>
      </c>
    </row>
    <row r="379" spans="1:10" x14ac:dyDescent="0.15">
      <c r="A379" s="147">
        <v>1674</v>
      </c>
      <c r="B379" s="147">
        <v>620.5</v>
      </c>
      <c r="C379" s="147">
        <v>109.67</v>
      </c>
      <c r="D379" s="147">
        <v>270.17</v>
      </c>
      <c r="E379" s="147">
        <v>320.83</v>
      </c>
      <c r="F379" s="147">
        <v>0</v>
      </c>
      <c r="G379" s="147">
        <v>52.5</v>
      </c>
      <c r="H379" s="147">
        <v>320.83</v>
      </c>
      <c r="I379" s="147">
        <v>0</v>
      </c>
      <c r="J379" s="147">
        <v>52.5</v>
      </c>
    </row>
    <row r="380" spans="1:10" x14ac:dyDescent="0.15">
      <c r="A380" s="146">
        <v>1678.5</v>
      </c>
      <c r="B380" s="146">
        <v>622.16999999999996</v>
      </c>
      <c r="C380" s="146">
        <v>110.08</v>
      </c>
      <c r="D380" s="146">
        <v>271.42</v>
      </c>
      <c r="E380" s="146">
        <v>321.75</v>
      </c>
      <c r="F380" s="146">
        <v>0</v>
      </c>
      <c r="G380" s="146">
        <v>53.42</v>
      </c>
      <c r="H380" s="146">
        <v>321.75</v>
      </c>
      <c r="I380" s="146">
        <v>0</v>
      </c>
      <c r="J380" s="146">
        <v>53.42</v>
      </c>
    </row>
    <row r="381" spans="1:10" x14ac:dyDescent="0.15">
      <c r="A381" s="147">
        <v>1683</v>
      </c>
      <c r="B381" s="147">
        <v>623.83000000000004</v>
      </c>
      <c r="C381" s="147">
        <v>110.42</v>
      </c>
      <c r="D381" s="147">
        <v>272.75</v>
      </c>
      <c r="E381" s="147">
        <v>322.58</v>
      </c>
      <c r="F381" s="147">
        <v>0</v>
      </c>
      <c r="G381" s="147">
        <v>54.25</v>
      </c>
      <c r="H381" s="147">
        <v>322.58</v>
      </c>
      <c r="I381" s="147">
        <v>0</v>
      </c>
      <c r="J381" s="147">
        <v>54.25</v>
      </c>
    </row>
    <row r="382" spans="1:10" x14ac:dyDescent="0.15">
      <c r="A382" s="146">
        <v>1687.5</v>
      </c>
      <c r="B382" s="146">
        <v>625.5</v>
      </c>
      <c r="C382" s="146">
        <v>110.83</v>
      </c>
      <c r="D382" s="146">
        <v>274</v>
      </c>
      <c r="E382" s="146">
        <v>323.42</v>
      </c>
      <c r="F382" s="146">
        <v>0</v>
      </c>
      <c r="G382" s="146">
        <v>55.08</v>
      </c>
      <c r="H382" s="146">
        <v>323.42</v>
      </c>
      <c r="I382" s="146">
        <v>0</v>
      </c>
      <c r="J382" s="146">
        <v>55.08</v>
      </c>
    </row>
    <row r="383" spans="1:10" x14ac:dyDescent="0.15">
      <c r="A383" s="147">
        <v>1692</v>
      </c>
      <c r="B383" s="147">
        <v>627.16999999999996</v>
      </c>
      <c r="C383" s="147">
        <v>111.17</v>
      </c>
      <c r="D383" s="147">
        <v>275.33</v>
      </c>
      <c r="E383" s="147">
        <v>324.33</v>
      </c>
      <c r="F383" s="147">
        <v>0</v>
      </c>
      <c r="G383" s="147">
        <v>56</v>
      </c>
      <c r="H383" s="147">
        <v>324.33</v>
      </c>
      <c r="I383" s="147">
        <v>0</v>
      </c>
      <c r="J383" s="147">
        <v>56</v>
      </c>
    </row>
    <row r="384" spans="1:10" x14ac:dyDescent="0.15">
      <c r="A384" s="146">
        <v>1696.5</v>
      </c>
      <c r="B384" s="146">
        <v>628.83000000000004</v>
      </c>
      <c r="C384" s="146">
        <v>111.58</v>
      </c>
      <c r="D384" s="146">
        <v>276.58</v>
      </c>
      <c r="E384" s="146">
        <v>325.17</v>
      </c>
      <c r="F384" s="146">
        <v>0</v>
      </c>
      <c r="G384" s="146">
        <v>56.83</v>
      </c>
      <c r="H384" s="146">
        <v>325.17</v>
      </c>
      <c r="I384" s="146">
        <v>0</v>
      </c>
      <c r="J384" s="146">
        <v>56.83</v>
      </c>
    </row>
    <row r="385" spans="1:10" x14ac:dyDescent="0.15">
      <c r="A385" s="147">
        <v>1701</v>
      </c>
      <c r="B385" s="147">
        <v>630.5</v>
      </c>
      <c r="C385" s="147">
        <v>112</v>
      </c>
      <c r="D385" s="147">
        <v>277.83</v>
      </c>
      <c r="E385" s="147">
        <v>326</v>
      </c>
      <c r="F385" s="147">
        <v>0</v>
      </c>
      <c r="G385" s="147">
        <v>57.67</v>
      </c>
      <c r="H385" s="147">
        <v>326</v>
      </c>
      <c r="I385" s="147">
        <v>0</v>
      </c>
      <c r="J385" s="147">
        <v>57.67</v>
      </c>
    </row>
    <row r="386" spans="1:10" x14ac:dyDescent="0.15">
      <c r="A386" s="146">
        <v>1705.5</v>
      </c>
      <c r="B386" s="146">
        <v>632.16999999999996</v>
      </c>
      <c r="C386" s="146">
        <v>112.33</v>
      </c>
      <c r="D386" s="146">
        <v>279.17</v>
      </c>
      <c r="E386" s="146">
        <v>326.92</v>
      </c>
      <c r="F386" s="146">
        <v>0</v>
      </c>
      <c r="G386" s="146">
        <v>58.58</v>
      </c>
      <c r="H386" s="146">
        <v>326.92</v>
      </c>
      <c r="I386" s="146">
        <v>0</v>
      </c>
      <c r="J386" s="146">
        <v>58.58</v>
      </c>
    </row>
    <row r="387" spans="1:10" x14ac:dyDescent="0.15">
      <c r="A387" s="147">
        <v>1710</v>
      </c>
      <c r="B387" s="147">
        <v>633.83000000000004</v>
      </c>
      <c r="C387" s="147">
        <v>112.75</v>
      </c>
      <c r="D387" s="147">
        <v>280.42</v>
      </c>
      <c r="E387" s="147">
        <v>327.75</v>
      </c>
      <c r="F387" s="147">
        <v>0</v>
      </c>
      <c r="G387" s="147">
        <v>59.42</v>
      </c>
      <c r="H387" s="147">
        <v>327.75</v>
      </c>
      <c r="I387" s="147">
        <v>0</v>
      </c>
      <c r="J387" s="147">
        <v>59.42</v>
      </c>
    </row>
    <row r="388" spans="1:10" x14ac:dyDescent="0.15">
      <c r="A388" s="146">
        <v>1714.5</v>
      </c>
      <c r="B388" s="146">
        <v>635.5</v>
      </c>
      <c r="C388" s="146">
        <v>113.17</v>
      </c>
      <c r="D388" s="146">
        <v>281.67</v>
      </c>
      <c r="E388" s="146">
        <v>328.67</v>
      </c>
      <c r="F388" s="146">
        <v>0</v>
      </c>
      <c r="G388" s="146">
        <v>60.33</v>
      </c>
      <c r="H388" s="146">
        <v>328.67</v>
      </c>
      <c r="I388" s="146">
        <v>0</v>
      </c>
      <c r="J388" s="146">
        <v>60.33</v>
      </c>
    </row>
    <row r="389" spans="1:10" x14ac:dyDescent="0.15">
      <c r="A389" s="147">
        <v>1719</v>
      </c>
      <c r="B389" s="147">
        <v>637.16999999999996</v>
      </c>
      <c r="C389" s="147">
        <v>113.5</v>
      </c>
      <c r="D389" s="147">
        <v>283</v>
      </c>
      <c r="E389" s="147">
        <v>329.5</v>
      </c>
      <c r="F389" s="147">
        <v>0</v>
      </c>
      <c r="G389" s="147">
        <v>61.17</v>
      </c>
      <c r="H389" s="147">
        <v>329.5</v>
      </c>
      <c r="I389" s="147">
        <v>0</v>
      </c>
      <c r="J389" s="147">
        <v>61.17</v>
      </c>
    </row>
    <row r="390" spans="1:10" x14ac:dyDescent="0.15">
      <c r="A390" s="146">
        <v>1723.5</v>
      </c>
      <c r="B390" s="146">
        <v>638.83000000000004</v>
      </c>
      <c r="C390" s="146">
        <v>113.92</v>
      </c>
      <c r="D390" s="146">
        <v>284.25</v>
      </c>
      <c r="E390" s="146">
        <v>330.33</v>
      </c>
      <c r="F390" s="146">
        <v>0</v>
      </c>
      <c r="G390" s="146">
        <v>62</v>
      </c>
      <c r="H390" s="146">
        <v>330.33</v>
      </c>
      <c r="I390" s="146">
        <v>0</v>
      </c>
      <c r="J390" s="146">
        <v>62</v>
      </c>
    </row>
    <row r="391" spans="1:10" x14ac:dyDescent="0.15">
      <c r="A391" s="147">
        <v>1728</v>
      </c>
      <c r="B391" s="147">
        <v>640.5</v>
      </c>
      <c r="C391" s="147">
        <v>114.33</v>
      </c>
      <c r="D391" s="147">
        <v>285.5</v>
      </c>
      <c r="E391" s="147">
        <v>331.25</v>
      </c>
      <c r="F391" s="147">
        <v>0</v>
      </c>
      <c r="G391" s="147">
        <v>62.92</v>
      </c>
      <c r="H391" s="147">
        <v>331.25</v>
      </c>
      <c r="I391" s="147">
        <v>0</v>
      </c>
      <c r="J391" s="147">
        <v>62.92</v>
      </c>
    </row>
    <row r="392" spans="1:10" x14ac:dyDescent="0.15">
      <c r="A392" s="146">
        <v>1732.5</v>
      </c>
      <c r="B392" s="146">
        <v>642.16999999999996</v>
      </c>
      <c r="C392" s="146">
        <v>114.67</v>
      </c>
      <c r="D392" s="146">
        <v>286.83</v>
      </c>
      <c r="E392" s="146">
        <v>332.08</v>
      </c>
      <c r="F392" s="146">
        <v>0</v>
      </c>
      <c r="G392" s="146">
        <v>63.75</v>
      </c>
      <c r="H392" s="146">
        <v>332.08</v>
      </c>
      <c r="I392" s="146">
        <v>0</v>
      </c>
      <c r="J392" s="146">
        <v>63.75</v>
      </c>
    </row>
    <row r="393" spans="1:10" x14ac:dyDescent="0.15">
      <c r="A393" s="147">
        <v>1737</v>
      </c>
      <c r="B393" s="147">
        <v>643.83000000000004</v>
      </c>
      <c r="C393" s="147">
        <v>115.08</v>
      </c>
      <c r="D393" s="147">
        <v>288.08</v>
      </c>
      <c r="E393" s="147">
        <v>332.92</v>
      </c>
      <c r="F393" s="147">
        <v>0</v>
      </c>
      <c r="G393" s="147">
        <v>64.58</v>
      </c>
      <c r="H393" s="147">
        <v>332.92</v>
      </c>
      <c r="I393" s="147">
        <v>0</v>
      </c>
      <c r="J393" s="147">
        <v>64.58</v>
      </c>
    </row>
    <row r="394" spans="1:10" x14ac:dyDescent="0.15">
      <c r="A394" s="146">
        <v>1741.5</v>
      </c>
      <c r="B394" s="146">
        <v>645.5</v>
      </c>
      <c r="C394" s="146">
        <v>115.42</v>
      </c>
      <c r="D394" s="146">
        <v>289.42</v>
      </c>
      <c r="E394" s="146">
        <v>333.83</v>
      </c>
      <c r="F394" s="146">
        <v>0</v>
      </c>
      <c r="G394" s="146">
        <v>65.5</v>
      </c>
      <c r="H394" s="146">
        <v>333.83</v>
      </c>
      <c r="I394" s="146">
        <v>0</v>
      </c>
      <c r="J394" s="146">
        <v>65.5</v>
      </c>
    </row>
    <row r="395" spans="1:10" x14ac:dyDescent="0.15">
      <c r="A395" s="147">
        <v>1746</v>
      </c>
      <c r="B395" s="147">
        <v>647.16999999999996</v>
      </c>
      <c r="C395" s="147">
        <v>115.83</v>
      </c>
      <c r="D395" s="147">
        <v>290.67</v>
      </c>
      <c r="E395" s="147">
        <v>334.67</v>
      </c>
      <c r="F395" s="147">
        <v>0</v>
      </c>
      <c r="G395" s="147">
        <v>66.33</v>
      </c>
      <c r="H395" s="147">
        <v>334.67</v>
      </c>
      <c r="I395" s="147">
        <v>0</v>
      </c>
      <c r="J395" s="147">
        <v>66.33</v>
      </c>
    </row>
    <row r="396" spans="1:10" x14ac:dyDescent="0.15">
      <c r="A396" s="146">
        <v>1750.5</v>
      </c>
      <c r="B396" s="146">
        <v>648.83000000000004</v>
      </c>
      <c r="C396" s="146">
        <v>116.25</v>
      </c>
      <c r="D396" s="146">
        <v>291.92</v>
      </c>
      <c r="E396" s="146">
        <v>335.5</v>
      </c>
      <c r="F396" s="146">
        <v>0</v>
      </c>
      <c r="G396" s="146">
        <v>67.17</v>
      </c>
      <c r="H396" s="146">
        <v>335.5</v>
      </c>
      <c r="I396" s="146">
        <v>0</v>
      </c>
      <c r="J396" s="146">
        <v>67.17</v>
      </c>
    </row>
    <row r="397" spans="1:10" x14ac:dyDescent="0.15">
      <c r="A397" s="147">
        <v>1755</v>
      </c>
      <c r="B397" s="147">
        <v>650.5</v>
      </c>
      <c r="C397" s="147">
        <v>116.58</v>
      </c>
      <c r="D397" s="147">
        <v>293.25</v>
      </c>
      <c r="E397" s="147">
        <v>336.42</v>
      </c>
      <c r="F397" s="147">
        <v>0</v>
      </c>
      <c r="G397" s="147">
        <v>68.08</v>
      </c>
      <c r="H397" s="147">
        <v>336.42</v>
      </c>
      <c r="I397" s="147">
        <v>0</v>
      </c>
      <c r="J397" s="147">
        <v>68.08</v>
      </c>
    </row>
    <row r="398" spans="1:10" x14ac:dyDescent="0.15">
      <c r="A398" s="146">
        <v>1759.5</v>
      </c>
      <c r="B398" s="146">
        <v>652.16999999999996</v>
      </c>
      <c r="C398" s="146">
        <v>117</v>
      </c>
      <c r="D398" s="146">
        <v>294.5</v>
      </c>
      <c r="E398" s="146">
        <v>337.25</v>
      </c>
      <c r="F398" s="146">
        <v>0</v>
      </c>
      <c r="G398" s="146">
        <v>68.92</v>
      </c>
      <c r="H398" s="146">
        <v>337.25</v>
      </c>
      <c r="I398" s="146">
        <v>0</v>
      </c>
      <c r="J398" s="146">
        <v>68.92</v>
      </c>
    </row>
    <row r="399" spans="1:10" x14ac:dyDescent="0.15">
      <c r="A399" s="147">
        <v>1764</v>
      </c>
      <c r="B399" s="147">
        <v>653.83000000000004</v>
      </c>
      <c r="C399" s="147">
        <v>117.42</v>
      </c>
      <c r="D399" s="147">
        <v>295.75</v>
      </c>
      <c r="E399" s="147">
        <v>338.08</v>
      </c>
      <c r="F399" s="147">
        <v>0</v>
      </c>
      <c r="G399" s="147">
        <v>69.75</v>
      </c>
      <c r="H399" s="147">
        <v>338.08</v>
      </c>
      <c r="I399" s="147">
        <v>0</v>
      </c>
      <c r="J399" s="147">
        <v>69.75</v>
      </c>
    </row>
    <row r="400" spans="1:10" x14ac:dyDescent="0.15">
      <c r="A400" s="146">
        <v>1768.5</v>
      </c>
      <c r="B400" s="146">
        <v>655.5</v>
      </c>
      <c r="C400" s="146">
        <v>117.75</v>
      </c>
      <c r="D400" s="146">
        <v>297.08</v>
      </c>
      <c r="E400" s="146">
        <v>339</v>
      </c>
      <c r="F400" s="146">
        <v>0</v>
      </c>
      <c r="G400" s="146">
        <v>70.67</v>
      </c>
      <c r="H400" s="146">
        <v>339</v>
      </c>
      <c r="I400" s="146">
        <v>0</v>
      </c>
      <c r="J400" s="146">
        <v>70.67</v>
      </c>
    </row>
    <row r="401" spans="1:10" x14ac:dyDescent="0.15">
      <c r="A401" s="147">
        <v>1773</v>
      </c>
      <c r="B401" s="147">
        <v>657.25</v>
      </c>
      <c r="C401" s="147">
        <v>118.25</v>
      </c>
      <c r="D401" s="147">
        <v>298.33</v>
      </c>
      <c r="E401" s="147">
        <v>339.83</v>
      </c>
      <c r="F401" s="147">
        <v>0</v>
      </c>
      <c r="G401" s="147">
        <v>71.5</v>
      </c>
      <c r="H401" s="147">
        <v>339.83</v>
      </c>
      <c r="I401" s="147">
        <v>0</v>
      </c>
      <c r="J401" s="147">
        <v>71.5</v>
      </c>
    </row>
    <row r="402" spans="1:10" x14ac:dyDescent="0.15">
      <c r="A402" s="146">
        <v>1777.5</v>
      </c>
      <c r="B402" s="146">
        <v>658.92</v>
      </c>
      <c r="C402" s="146">
        <v>118.58</v>
      </c>
      <c r="D402" s="146">
        <v>299.67</v>
      </c>
      <c r="E402" s="146">
        <v>340.67</v>
      </c>
      <c r="F402" s="146">
        <v>0</v>
      </c>
      <c r="G402" s="146">
        <v>72.33</v>
      </c>
      <c r="H402" s="146">
        <v>340.67</v>
      </c>
      <c r="I402" s="146">
        <v>0</v>
      </c>
      <c r="J402" s="146">
        <v>72.33</v>
      </c>
    </row>
    <row r="403" spans="1:10" x14ac:dyDescent="0.15">
      <c r="A403" s="147">
        <v>1782</v>
      </c>
      <c r="B403" s="147">
        <v>660.58</v>
      </c>
      <c r="C403" s="147">
        <v>119.33</v>
      </c>
      <c r="D403" s="147">
        <v>300.92</v>
      </c>
      <c r="E403" s="147">
        <v>341.58</v>
      </c>
      <c r="F403" s="147">
        <v>0</v>
      </c>
      <c r="G403" s="147">
        <v>73.42</v>
      </c>
      <c r="H403" s="147">
        <v>341.58</v>
      </c>
      <c r="I403" s="147">
        <v>0</v>
      </c>
      <c r="J403" s="147">
        <v>73.42</v>
      </c>
    </row>
    <row r="404" spans="1:10" x14ac:dyDescent="0.15">
      <c r="A404" s="146">
        <v>1786.5</v>
      </c>
      <c r="B404" s="146">
        <v>662.25</v>
      </c>
      <c r="C404" s="146">
        <v>120</v>
      </c>
      <c r="D404" s="146">
        <v>302.17</v>
      </c>
      <c r="E404" s="146">
        <v>342.42</v>
      </c>
      <c r="F404" s="146">
        <v>0</v>
      </c>
      <c r="G404" s="146">
        <v>74.33</v>
      </c>
      <c r="H404" s="146">
        <v>342.42</v>
      </c>
      <c r="I404" s="146">
        <v>0</v>
      </c>
      <c r="J404" s="146">
        <v>74.33</v>
      </c>
    </row>
    <row r="405" spans="1:10" x14ac:dyDescent="0.15">
      <c r="A405" s="147">
        <v>1791</v>
      </c>
      <c r="B405" s="147">
        <v>663.92</v>
      </c>
      <c r="C405" s="147">
        <v>120.58</v>
      </c>
      <c r="D405" s="147">
        <v>303.5</v>
      </c>
      <c r="E405" s="147">
        <v>343.33</v>
      </c>
      <c r="F405" s="147">
        <v>0</v>
      </c>
      <c r="G405" s="147">
        <v>75.42</v>
      </c>
      <c r="H405" s="147">
        <v>343.33</v>
      </c>
      <c r="I405" s="147">
        <v>0</v>
      </c>
      <c r="J405" s="147">
        <v>75.42</v>
      </c>
    </row>
    <row r="406" spans="1:10" x14ac:dyDescent="0.15">
      <c r="A406" s="146">
        <v>1795.5</v>
      </c>
      <c r="B406" s="146">
        <v>665.58</v>
      </c>
      <c r="C406" s="146">
        <v>121.25</v>
      </c>
      <c r="D406" s="146">
        <v>304.75</v>
      </c>
      <c r="E406" s="146">
        <v>344.17</v>
      </c>
      <c r="F406" s="146">
        <v>0</v>
      </c>
      <c r="G406" s="146">
        <v>76.42</v>
      </c>
      <c r="H406" s="146">
        <v>344.17</v>
      </c>
      <c r="I406" s="146">
        <v>0</v>
      </c>
      <c r="J406" s="146">
        <v>76.42</v>
      </c>
    </row>
    <row r="407" spans="1:10" x14ac:dyDescent="0.15">
      <c r="A407" s="147">
        <v>1800</v>
      </c>
      <c r="B407" s="147">
        <v>667.25</v>
      </c>
      <c r="C407" s="147">
        <v>121.92</v>
      </c>
      <c r="D407" s="147">
        <v>306</v>
      </c>
      <c r="E407" s="147">
        <v>345</v>
      </c>
      <c r="F407" s="147">
        <v>0</v>
      </c>
      <c r="G407" s="147">
        <v>77.33</v>
      </c>
      <c r="H407" s="147">
        <v>345</v>
      </c>
      <c r="I407" s="147">
        <v>0</v>
      </c>
      <c r="J407" s="147">
        <v>77.33</v>
      </c>
    </row>
    <row r="408" spans="1:10" x14ac:dyDescent="0.15">
      <c r="A408" s="146">
        <v>1804.5</v>
      </c>
      <c r="B408" s="146">
        <v>668.92</v>
      </c>
      <c r="C408" s="146">
        <v>122.58</v>
      </c>
      <c r="D408" s="146">
        <v>307.33</v>
      </c>
      <c r="E408" s="146">
        <v>345.92</v>
      </c>
      <c r="F408" s="146">
        <v>0</v>
      </c>
      <c r="G408" s="146">
        <v>78.42</v>
      </c>
      <c r="H408" s="146">
        <v>345.92</v>
      </c>
      <c r="I408" s="146">
        <v>0</v>
      </c>
      <c r="J408" s="146">
        <v>78.42</v>
      </c>
    </row>
    <row r="409" spans="1:10" x14ac:dyDescent="0.15">
      <c r="A409" s="147">
        <v>1809</v>
      </c>
      <c r="B409" s="147">
        <v>670.58</v>
      </c>
      <c r="C409" s="147">
        <v>123.25</v>
      </c>
      <c r="D409" s="147">
        <v>308.58</v>
      </c>
      <c r="E409" s="147">
        <v>346.75</v>
      </c>
      <c r="F409" s="147">
        <v>0</v>
      </c>
      <c r="G409" s="147">
        <v>79.42</v>
      </c>
      <c r="H409" s="147">
        <v>346.75</v>
      </c>
      <c r="I409" s="147">
        <v>0</v>
      </c>
      <c r="J409" s="147">
        <v>79.42</v>
      </c>
    </row>
    <row r="410" spans="1:10" x14ac:dyDescent="0.15">
      <c r="A410" s="146">
        <v>1813.5</v>
      </c>
      <c r="B410" s="146">
        <v>672.25</v>
      </c>
      <c r="C410" s="146">
        <v>123.92</v>
      </c>
      <c r="D410" s="146">
        <v>309.83</v>
      </c>
      <c r="E410" s="146">
        <v>347.58</v>
      </c>
      <c r="F410" s="146">
        <v>0</v>
      </c>
      <c r="G410" s="146">
        <v>80.33</v>
      </c>
      <c r="H410" s="146">
        <v>347.58</v>
      </c>
      <c r="I410" s="146">
        <v>0</v>
      </c>
      <c r="J410" s="146">
        <v>80.33</v>
      </c>
    </row>
    <row r="411" spans="1:10" x14ac:dyDescent="0.15">
      <c r="A411" s="147">
        <v>1818</v>
      </c>
      <c r="B411" s="147">
        <v>673.92</v>
      </c>
      <c r="C411" s="147">
        <v>124.5</v>
      </c>
      <c r="D411" s="147">
        <v>311.17</v>
      </c>
      <c r="E411" s="147">
        <v>348.5</v>
      </c>
      <c r="F411" s="147">
        <v>0</v>
      </c>
      <c r="G411" s="147">
        <v>81.42</v>
      </c>
      <c r="H411" s="147">
        <v>348.5</v>
      </c>
      <c r="I411" s="147">
        <v>0</v>
      </c>
      <c r="J411" s="147">
        <v>81.42</v>
      </c>
    </row>
    <row r="412" spans="1:10" x14ac:dyDescent="0.15">
      <c r="A412" s="146">
        <v>1822.5</v>
      </c>
      <c r="B412" s="146">
        <v>675.58</v>
      </c>
      <c r="C412" s="146">
        <v>125.25</v>
      </c>
      <c r="D412" s="146">
        <v>312.42</v>
      </c>
      <c r="E412" s="146">
        <v>349.33</v>
      </c>
      <c r="F412" s="146">
        <v>0</v>
      </c>
      <c r="G412" s="146">
        <v>82.42</v>
      </c>
      <c r="H412" s="146">
        <v>349.33</v>
      </c>
      <c r="I412" s="146">
        <v>0</v>
      </c>
      <c r="J412" s="146">
        <v>82.42</v>
      </c>
    </row>
    <row r="413" spans="1:10" x14ac:dyDescent="0.15">
      <c r="A413" s="147">
        <v>1827</v>
      </c>
      <c r="B413" s="147">
        <v>677.25</v>
      </c>
      <c r="C413" s="147">
        <v>125.83</v>
      </c>
      <c r="D413" s="147">
        <v>313.75</v>
      </c>
      <c r="E413" s="147">
        <v>350.17</v>
      </c>
      <c r="F413" s="147">
        <v>0</v>
      </c>
      <c r="G413" s="147">
        <v>83.33</v>
      </c>
      <c r="H413" s="147">
        <v>350.17</v>
      </c>
      <c r="I413" s="147">
        <v>0</v>
      </c>
      <c r="J413" s="147">
        <v>83.33</v>
      </c>
    </row>
    <row r="414" spans="1:10" x14ac:dyDescent="0.15">
      <c r="A414" s="146">
        <v>1831.5</v>
      </c>
      <c r="B414" s="146">
        <v>678.92</v>
      </c>
      <c r="C414" s="146">
        <v>126.5</v>
      </c>
      <c r="D414" s="146">
        <v>315</v>
      </c>
      <c r="E414" s="146">
        <v>351.08</v>
      </c>
      <c r="F414" s="146">
        <v>0</v>
      </c>
      <c r="G414" s="146">
        <v>84.42</v>
      </c>
      <c r="H414" s="146">
        <v>351.08</v>
      </c>
      <c r="I414" s="146">
        <v>0</v>
      </c>
      <c r="J414" s="146">
        <v>84.42</v>
      </c>
    </row>
    <row r="415" spans="1:10" x14ac:dyDescent="0.15">
      <c r="A415" s="147">
        <v>1836</v>
      </c>
      <c r="B415" s="147">
        <v>680.58</v>
      </c>
      <c r="C415" s="147">
        <v>127.17</v>
      </c>
      <c r="D415" s="147">
        <v>316.25</v>
      </c>
      <c r="E415" s="147">
        <v>351.92</v>
      </c>
      <c r="F415" s="147">
        <v>0</v>
      </c>
      <c r="G415" s="147">
        <v>85.42</v>
      </c>
      <c r="H415" s="147">
        <v>351.92</v>
      </c>
      <c r="I415" s="147">
        <v>0</v>
      </c>
      <c r="J415" s="147">
        <v>85.42</v>
      </c>
    </row>
    <row r="416" spans="1:10" x14ac:dyDescent="0.15">
      <c r="A416" s="146">
        <v>1840.5</v>
      </c>
      <c r="B416" s="146">
        <v>682.25</v>
      </c>
      <c r="C416" s="146">
        <v>127.83</v>
      </c>
      <c r="D416" s="146">
        <v>317.58</v>
      </c>
      <c r="E416" s="146">
        <v>352.75</v>
      </c>
      <c r="F416" s="146">
        <v>0</v>
      </c>
      <c r="G416" s="146">
        <v>86.33</v>
      </c>
      <c r="H416" s="146">
        <v>352.75</v>
      </c>
      <c r="I416" s="146">
        <v>0</v>
      </c>
      <c r="J416" s="146">
        <v>86.33</v>
      </c>
    </row>
    <row r="417" spans="1:10" x14ac:dyDescent="0.15">
      <c r="A417" s="147">
        <v>1845</v>
      </c>
      <c r="B417" s="147">
        <v>683.92</v>
      </c>
      <c r="C417" s="147">
        <v>128.5</v>
      </c>
      <c r="D417" s="147">
        <v>318.83</v>
      </c>
      <c r="E417" s="147">
        <v>353.67</v>
      </c>
      <c r="F417" s="147">
        <v>0</v>
      </c>
      <c r="G417" s="147">
        <v>87.42</v>
      </c>
      <c r="H417" s="147">
        <v>353.67</v>
      </c>
      <c r="I417" s="147">
        <v>0</v>
      </c>
      <c r="J417" s="147">
        <v>87.42</v>
      </c>
    </row>
    <row r="418" spans="1:10" x14ac:dyDescent="0.15">
      <c r="A418" s="146">
        <v>1849.5</v>
      </c>
      <c r="B418" s="146">
        <v>685.58</v>
      </c>
      <c r="C418" s="146">
        <v>129.16999999999999</v>
      </c>
      <c r="D418" s="146">
        <v>320.08</v>
      </c>
      <c r="E418" s="146">
        <v>354.5</v>
      </c>
      <c r="F418" s="146">
        <v>0</v>
      </c>
      <c r="G418" s="146">
        <v>88.42</v>
      </c>
      <c r="H418" s="146">
        <v>354.5</v>
      </c>
      <c r="I418" s="146">
        <v>0</v>
      </c>
      <c r="J418" s="146">
        <v>88.42</v>
      </c>
    </row>
    <row r="419" spans="1:10" x14ac:dyDescent="0.15">
      <c r="A419" s="147">
        <v>1854</v>
      </c>
      <c r="B419" s="147">
        <v>687.25</v>
      </c>
      <c r="C419" s="147">
        <v>129.75</v>
      </c>
      <c r="D419" s="147">
        <v>321.42</v>
      </c>
      <c r="E419" s="147">
        <v>355.33</v>
      </c>
      <c r="F419" s="147">
        <v>0</v>
      </c>
      <c r="G419" s="147">
        <v>89.33</v>
      </c>
      <c r="H419" s="147">
        <v>355.33</v>
      </c>
      <c r="I419" s="147">
        <v>0</v>
      </c>
      <c r="J419" s="147">
        <v>89.33</v>
      </c>
    </row>
    <row r="420" spans="1:10" x14ac:dyDescent="0.15">
      <c r="A420" s="146">
        <v>1858.5</v>
      </c>
      <c r="B420" s="146">
        <v>688.92</v>
      </c>
      <c r="C420" s="146">
        <v>130.5</v>
      </c>
      <c r="D420" s="146">
        <v>322.67</v>
      </c>
      <c r="E420" s="146">
        <v>356.25</v>
      </c>
      <c r="F420" s="146">
        <v>0</v>
      </c>
      <c r="G420" s="146">
        <v>90.42</v>
      </c>
      <c r="H420" s="146">
        <v>356.25</v>
      </c>
      <c r="I420" s="146">
        <v>0</v>
      </c>
      <c r="J420" s="146">
        <v>90.42</v>
      </c>
    </row>
    <row r="421" spans="1:10" x14ac:dyDescent="0.15">
      <c r="A421" s="147">
        <v>1863</v>
      </c>
      <c r="B421" s="147">
        <v>690.58</v>
      </c>
      <c r="C421" s="147">
        <v>131.16999999999999</v>
      </c>
      <c r="D421" s="147">
        <v>323.92</v>
      </c>
      <c r="E421" s="147">
        <v>357.08</v>
      </c>
      <c r="F421" s="147">
        <v>0</v>
      </c>
      <c r="G421" s="147">
        <v>91.42</v>
      </c>
      <c r="H421" s="147">
        <v>357.08</v>
      </c>
      <c r="I421" s="147">
        <v>0</v>
      </c>
      <c r="J421" s="147">
        <v>91.42</v>
      </c>
    </row>
    <row r="422" spans="1:10" x14ac:dyDescent="0.15">
      <c r="A422" s="146">
        <v>1867.5</v>
      </c>
      <c r="B422" s="146">
        <v>692.25</v>
      </c>
      <c r="C422" s="146">
        <v>132.91999999999999</v>
      </c>
      <c r="D422" s="146">
        <v>324.08</v>
      </c>
      <c r="E422" s="146">
        <v>357.92</v>
      </c>
      <c r="F422" s="146">
        <v>0</v>
      </c>
      <c r="G422" s="146">
        <v>92.33</v>
      </c>
      <c r="H422" s="146">
        <v>357.92</v>
      </c>
      <c r="I422" s="146">
        <v>0</v>
      </c>
      <c r="J422" s="146">
        <v>92.33</v>
      </c>
    </row>
    <row r="423" spans="1:10" x14ac:dyDescent="0.15">
      <c r="A423" s="147">
        <v>1872</v>
      </c>
      <c r="B423" s="147">
        <v>693.92</v>
      </c>
      <c r="C423" s="147">
        <v>134.75</v>
      </c>
      <c r="D423" s="147">
        <v>324.17</v>
      </c>
      <c r="E423" s="147">
        <v>358.83</v>
      </c>
      <c r="F423" s="147">
        <v>0</v>
      </c>
      <c r="G423" s="147">
        <v>93.42</v>
      </c>
      <c r="H423" s="147">
        <v>358.83</v>
      </c>
      <c r="I423" s="147">
        <v>0</v>
      </c>
      <c r="J423" s="147">
        <v>93.42</v>
      </c>
    </row>
    <row r="424" spans="1:10" x14ac:dyDescent="0.15">
      <c r="A424" s="146">
        <v>1876.5</v>
      </c>
      <c r="B424" s="146">
        <v>695.58</v>
      </c>
      <c r="C424" s="146">
        <v>136.58000000000001</v>
      </c>
      <c r="D424" s="146">
        <v>324.33</v>
      </c>
      <c r="E424" s="146">
        <v>359.67</v>
      </c>
      <c r="F424" s="146">
        <v>0</v>
      </c>
      <c r="G424" s="146">
        <v>94.42</v>
      </c>
      <c r="H424" s="146">
        <v>359.67</v>
      </c>
      <c r="I424" s="146">
        <v>0</v>
      </c>
      <c r="J424" s="146">
        <v>94.42</v>
      </c>
    </row>
    <row r="425" spans="1:10" x14ac:dyDescent="0.15">
      <c r="A425" s="147">
        <v>1881</v>
      </c>
      <c r="B425" s="147">
        <v>697.25</v>
      </c>
      <c r="C425" s="147">
        <v>138.41999999999999</v>
      </c>
      <c r="D425" s="147">
        <v>324.42</v>
      </c>
      <c r="E425" s="147">
        <v>360.58</v>
      </c>
      <c r="F425" s="147">
        <v>0</v>
      </c>
      <c r="G425" s="147">
        <v>95.42</v>
      </c>
      <c r="H425" s="147">
        <v>360.58</v>
      </c>
      <c r="I425" s="147">
        <v>0</v>
      </c>
      <c r="J425" s="147">
        <v>95.42</v>
      </c>
    </row>
    <row r="426" spans="1:10" x14ac:dyDescent="0.15">
      <c r="A426" s="146">
        <v>1885.5</v>
      </c>
      <c r="B426" s="146">
        <v>698.92</v>
      </c>
      <c r="C426" s="146">
        <v>140.16999999999999</v>
      </c>
      <c r="D426" s="146">
        <v>324.58</v>
      </c>
      <c r="E426" s="146">
        <v>361.42</v>
      </c>
      <c r="F426" s="146">
        <v>0</v>
      </c>
      <c r="G426" s="146">
        <v>96.42</v>
      </c>
      <c r="H426" s="146">
        <v>361.42</v>
      </c>
      <c r="I426" s="146">
        <v>0</v>
      </c>
      <c r="J426" s="146">
        <v>96.42</v>
      </c>
    </row>
    <row r="427" spans="1:10" x14ac:dyDescent="0.15">
      <c r="A427" s="147">
        <v>1890</v>
      </c>
      <c r="B427" s="147">
        <v>700.58</v>
      </c>
      <c r="C427" s="147">
        <v>142</v>
      </c>
      <c r="D427" s="147">
        <v>324.67</v>
      </c>
      <c r="E427" s="147">
        <v>362.25</v>
      </c>
      <c r="F427" s="147">
        <v>0</v>
      </c>
      <c r="G427" s="147">
        <v>97.42</v>
      </c>
      <c r="H427" s="147">
        <v>362.25</v>
      </c>
      <c r="I427" s="147">
        <v>0</v>
      </c>
      <c r="J427" s="147">
        <v>97.42</v>
      </c>
    </row>
    <row r="428" spans="1:10" x14ac:dyDescent="0.15">
      <c r="A428" s="146">
        <v>1894.5</v>
      </c>
      <c r="B428" s="146">
        <v>702.25</v>
      </c>
      <c r="C428" s="146">
        <v>143.91999999999999</v>
      </c>
      <c r="D428" s="146">
        <v>324.75</v>
      </c>
      <c r="E428" s="146">
        <v>363.17</v>
      </c>
      <c r="F428" s="146">
        <v>0</v>
      </c>
      <c r="G428" s="146">
        <v>98.5</v>
      </c>
      <c r="H428" s="146">
        <v>363.17</v>
      </c>
      <c r="I428" s="146">
        <v>0</v>
      </c>
      <c r="J428" s="146">
        <v>98.5</v>
      </c>
    </row>
    <row r="429" spans="1:10" x14ac:dyDescent="0.15">
      <c r="A429" s="147">
        <v>1899</v>
      </c>
      <c r="B429" s="147">
        <v>703.92</v>
      </c>
      <c r="C429" s="147">
        <v>145.66999999999999</v>
      </c>
      <c r="D429" s="147">
        <v>324.92</v>
      </c>
      <c r="E429" s="147">
        <v>364</v>
      </c>
      <c r="F429" s="147">
        <v>0</v>
      </c>
      <c r="G429" s="147">
        <v>99.42</v>
      </c>
      <c r="H429" s="147">
        <v>364</v>
      </c>
      <c r="I429" s="147">
        <v>0</v>
      </c>
      <c r="J429" s="147">
        <v>99.42</v>
      </c>
    </row>
    <row r="430" spans="1:10" x14ac:dyDescent="0.15">
      <c r="A430" s="146">
        <v>1903.5</v>
      </c>
      <c r="B430" s="146">
        <v>705.58</v>
      </c>
      <c r="C430" s="146">
        <v>147.5</v>
      </c>
      <c r="D430" s="146">
        <v>325</v>
      </c>
      <c r="E430" s="146">
        <v>364.83</v>
      </c>
      <c r="F430" s="146">
        <v>0</v>
      </c>
      <c r="G430" s="146">
        <v>100.42</v>
      </c>
      <c r="H430" s="146">
        <v>364.83</v>
      </c>
      <c r="I430" s="146">
        <v>0</v>
      </c>
      <c r="J430" s="146">
        <v>100.42</v>
      </c>
    </row>
    <row r="431" spans="1:10" x14ac:dyDescent="0.15">
      <c r="A431" s="147">
        <v>1908</v>
      </c>
      <c r="B431" s="147">
        <v>707.25</v>
      </c>
      <c r="C431" s="147">
        <v>149.25</v>
      </c>
      <c r="D431" s="147">
        <v>325.17</v>
      </c>
      <c r="E431" s="147">
        <v>365.75</v>
      </c>
      <c r="F431" s="147">
        <v>0</v>
      </c>
      <c r="G431" s="147">
        <v>101.5</v>
      </c>
      <c r="H431" s="147">
        <v>365.75</v>
      </c>
      <c r="I431" s="147">
        <v>0</v>
      </c>
      <c r="J431" s="147">
        <v>101.5</v>
      </c>
    </row>
    <row r="432" spans="1:10" x14ac:dyDescent="0.15">
      <c r="A432" s="146">
        <v>1912.5</v>
      </c>
      <c r="B432" s="146">
        <v>708.92</v>
      </c>
      <c r="C432" s="146">
        <v>151.16999999999999</v>
      </c>
      <c r="D432" s="146">
        <v>325.25</v>
      </c>
      <c r="E432" s="146">
        <v>366.58</v>
      </c>
      <c r="F432" s="146">
        <v>0</v>
      </c>
      <c r="G432" s="146">
        <v>102.42</v>
      </c>
      <c r="H432" s="146">
        <v>366.58</v>
      </c>
      <c r="I432" s="146">
        <v>0</v>
      </c>
      <c r="J432" s="146">
        <v>102.42</v>
      </c>
    </row>
    <row r="433" spans="1:10" x14ac:dyDescent="0.15">
      <c r="A433" s="147">
        <v>1917</v>
      </c>
      <c r="B433" s="147">
        <v>710.58</v>
      </c>
      <c r="C433" s="147">
        <v>153</v>
      </c>
      <c r="D433" s="147">
        <v>325.33</v>
      </c>
      <c r="E433" s="147">
        <v>367.42</v>
      </c>
      <c r="F433" s="147">
        <v>0</v>
      </c>
      <c r="G433" s="147">
        <v>103.42</v>
      </c>
      <c r="H433" s="147">
        <v>367.42</v>
      </c>
      <c r="I433" s="147">
        <v>0</v>
      </c>
      <c r="J433" s="147">
        <v>103.42</v>
      </c>
    </row>
    <row r="434" spans="1:10" x14ac:dyDescent="0.15">
      <c r="A434" s="146">
        <v>1921.5</v>
      </c>
      <c r="B434" s="146">
        <v>712.25</v>
      </c>
      <c r="C434" s="146">
        <v>154.75</v>
      </c>
      <c r="D434" s="146">
        <v>325.5</v>
      </c>
      <c r="E434" s="146">
        <v>368.33</v>
      </c>
      <c r="F434" s="146">
        <v>0</v>
      </c>
      <c r="G434" s="146">
        <v>104.5</v>
      </c>
      <c r="H434" s="146">
        <v>368.33</v>
      </c>
      <c r="I434" s="146">
        <v>0</v>
      </c>
      <c r="J434" s="146">
        <v>104.5</v>
      </c>
    </row>
    <row r="435" spans="1:10" x14ac:dyDescent="0.15">
      <c r="A435" s="147">
        <v>1926</v>
      </c>
      <c r="B435" s="147">
        <v>713.92</v>
      </c>
      <c r="C435" s="147">
        <v>156.58000000000001</v>
      </c>
      <c r="D435" s="147">
        <v>325.58</v>
      </c>
      <c r="E435" s="147">
        <v>369.17</v>
      </c>
      <c r="F435" s="147">
        <v>0</v>
      </c>
      <c r="G435" s="147">
        <v>105.42</v>
      </c>
      <c r="H435" s="147">
        <v>369.17</v>
      </c>
      <c r="I435" s="147">
        <v>0</v>
      </c>
      <c r="J435" s="147">
        <v>105.42</v>
      </c>
    </row>
    <row r="436" spans="1:10" x14ac:dyDescent="0.15">
      <c r="A436" s="146">
        <v>1930.5</v>
      </c>
      <c r="B436" s="146">
        <v>715.58</v>
      </c>
      <c r="C436" s="146">
        <v>158.41999999999999</v>
      </c>
      <c r="D436" s="146">
        <v>325.75</v>
      </c>
      <c r="E436" s="146">
        <v>370</v>
      </c>
      <c r="F436" s="146">
        <v>0</v>
      </c>
      <c r="G436" s="146">
        <v>106.42</v>
      </c>
      <c r="H436" s="146">
        <v>370</v>
      </c>
      <c r="I436" s="146">
        <v>0</v>
      </c>
      <c r="J436" s="146">
        <v>106.42</v>
      </c>
    </row>
    <row r="437" spans="1:10" x14ac:dyDescent="0.15">
      <c r="A437" s="147">
        <v>1935</v>
      </c>
      <c r="B437" s="147">
        <v>717.25</v>
      </c>
      <c r="C437" s="147">
        <v>160.25</v>
      </c>
      <c r="D437" s="147">
        <v>325.83</v>
      </c>
      <c r="E437" s="147">
        <v>370.92</v>
      </c>
      <c r="F437" s="147">
        <v>0</v>
      </c>
      <c r="G437" s="147">
        <v>107.5</v>
      </c>
      <c r="H437" s="147">
        <v>370.92</v>
      </c>
      <c r="I437" s="147">
        <v>0</v>
      </c>
      <c r="J437" s="147">
        <v>107.5</v>
      </c>
    </row>
    <row r="438" spans="1:10" x14ac:dyDescent="0.15">
      <c r="A438" s="146">
        <v>1939.5</v>
      </c>
      <c r="B438" s="146">
        <v>718.92</v>
      </c>
      <c r="C438" s="146">
        <v>162.08000000000001</v>
      </c>
      <c r="D438" s="146">
        <v>325.92</v>
      </c>
      <c r="E438" s="146">
        <v>371.75</v>
      </c>
      <c r="F438" s="146">
        <v>0</v>
      </c>
      <c r="G438" s="146">
        <v>108.42</v>
      </c>
      <c r="H438" s="146">
        <v>371.75</v>
      </c>
      <c r="I438" s="146">
        <v>0</v>
      </c>
      <c r="J438" s="146">
        <v>108.42</v>
      </c>
    </row>
    <row r="439" spans="1:10" x14ac:dyDescent="0.15">
      <c r="A439" s="147">
        <v>1944</v>
      </c>
      <c r="B439" s="147">
        <v>720.58</v>
      </c>
      <c r="C439" s="147">
        <v>163.83000000000001</v>
      </c>
      <c r="D439" s="147">
        <v>326.08</v>
      </c>
      <c r="E439" s="147">
        <v>372.58</v>
      </c>
      <c r="F439" s="147">
        <v>0</v>
      </c>
      <c r="G439" s="147">
        <v>109.42</v>
      </c>
      <c r="H439" s="147">
        <v>372.58</v>
      </c>
      <c r="I439" s="147">
        <v>0</v>
      </c>
      <c r="J439" s="147">
        <v>109.42</v>
      </c>
    </row>
    <row r="440" spans="1:10" x14ac:dyDescent="0.15">
      <c r="A440" s="146">
        <v>1948.5</v>
      </c>
      <c r="B440" s="146">
        <v>722.25</v>
      </c>
      <c r="C440" s="146">
        <v>165.75</v>
      </c>
      <c r="D440" s="146">
        <v>326.17</v>
      </c>
      <c r="E440" s="146">
        <v>373.5</v>
      </c>
      <c r="F440" s="146">
        <v>0</v>
      </c>
      <c r="G440" s="146">
        <v>110.5</v>
      </c>
      <c r="H440" s="146">
        <v>373.5</v>
      </c>
      <c r="I440" s="146">
        <v>0</v>
      </c>
      <c r="J440" s="146">
        <v>110.5</v>
      </c>
    </row>
    <row r="441" spans="1:10" x14ac:dyDescent="0.15">
      <c r="A441" s="147">
        <v>1953</v>
      </c>
      <c r="B441" s="147">
        <v>723.92</v>
      </c>
      <c r="C441" s="147">
        <v>167.5</v>
      </c>
      <c r="D441" s="147">
        <v>326.33</v>
      </c>
      <c r="E441" s="147">
        <v>374.33</v>
      </c>
      <c r="F441" s="147">
        <v>0</v>
      </c>
      <c r="G441" s="147">
        <v>111.42</v>
      </c>
      <c r="H441" s="147">
        <v>374.33</v>
      </c>
      <c r="I441" s="147">
        <v>0</v>
      </c>
      <c r="J441" s="147">
        <v>111.42</v>
      </c>
    </row>
    <row r="442" spans="1:10" x14ac:dyDescent="0.15">
      <c r="A442" s="146">
        <v>1957.5</v>
      </c>
      <c r="B442" s="146">
        <v>725.58</v>
      </c>
      <c r="C442" s="146">
        <v>169.33</v>
      </c>
      <c r="D442" s="146">
        <v>326.42</v>
      </c>
      <c r="E442" s="146">
        <v>375.25</v>
      </c>
      <c r="F442" s="146">
        <v>0</v>
      </c>
      <c r="G442" s="146">
        <v>112.5</v>
      </c>
      <c r="H442" s="146">
        <v>375.25</v>
      </c>
      <c r="I442" s="146">
        <v>0</v>
      </c>
      <c r="J442" s="146">
        <v>112.5</v>
      </c>
    </row>
    <row r="443" spans="1:10" x14ac:dyDescent="0.15">
      <c r="A443" s="147">
        <v>1962</v>
      </c>
      <c r="B443" s="147">
        <v>727.25</v>
      </c>
      <c r="C443" s="147">
        <v>171.08</v>
      </c>
      <c r="D443" s="147">
        <v>326.58</v>
      </c>
      <c r="E443" s="147">
        <v>376.08</v>
      </c>
      <c r="F443" s="147">
        <v>0</v>
      </c>
      <c r="G443" s="147">
        <v>113.5</v>
      </c>
      <c r="H443" s="147">
        <v>376.08</v>
      </c>
      <c r="I443" s="147">
        <v>0</v>
      </c>
      <c r="J443" s="147">
        <v>113.5</v>
      </c>
    </row>
    <row r="444" spans="1:10" x14ac:dyDescent="0.15">
      <c r="A444" s="146">
        <v>1966.5</v>
      </c>
      <c r="B444" s="146">
        <v>728.92</v>
      </c>
      <c r="C444" s="146">
        <v>173</v>
      </c>
      <c r="D444" s="146">
        <v>326.67</v>
      </c>
      <c r="E444" s="146">
        <v>376.92</v>
      </c>
      <c r="F444" s="146">
        <v>0</v>
      </c>
      <c r="G444" s="146">
        <v>114.42</v>
      </c>
      <c r="H444" s="146">
        <v>376.92</v>
      </c>
      <c r="I444" s="146">
        <v>0</v>
      </c>
      <c r="J444" s="146">
        <v>114.42</v>
      </c>
    </row>
    <row r="445" spans="1:10" x14ac:dyDescent="0.15">
      <c r="A445" s="147">
        <v>1971</v>
      </c>
      <c r="B445" s="147">
        <v>730.58</v>
      </c>
      <c r="C445" s="147">
        <v>174.83</v>
      </c>
      <c r="D445" s="147">
        <v>326.75</v>
      </c>
      <c r="E445" s="147">
        <v>377.83</v>
      </c>
      <c r="F445" s="147">
        <v>0</v>
      </c>
      <c r="G445" s="147">
        <v>115.5</v>
      </c>
      <c r="H445" s="147">
        <v>377.83</v>
      </c>
      <c r="I445" s="147">
        <v>0</v>
      </c>
      <c r="J445" s="147">
        <v>115.5</v>
      </c>
    </row>
    <row r="446" spans="1:10" x14ac:dyDescent="0.15">
      <c r="A446" s="146">
        <v>1975.5</v>
      </c>
      <c r="B446" s="146">
        <v>732.25</v>
      </c>
      <c r="C446" s="146">
        <v>176.58</v>
      </c>
      <c r="D446" s="146">
        <v>326.92</v>
      </c>
      <c r="E446" s="146">
        <v>378.67</v>
      </c>
      <c r="F446" s="146">
        <v>0</v>
      </c>
      <c r="G446" s="146">
        <v>116.5</v>
      </c>
      <c r="H446" s="146">
        <v>378.67</v>
      </c>
      <c r="I446" s="146">
        <v>0</v>
      </c>
      <c r="J446" s="146">
        <v>116.5</v>
      </c>
    </row>
    <row r="447" spans="1:10" x14ac:dyDescent="0.15">
      <c r="A447" s="147">
        <v>1980</v>
      </c>
      <c r="B447" s="147">
        <v>733.92</v>
      </c>
      <c r="C447" s="147">
        <v>178.42</v>
      </c>
      <c r="D447" s="147">
        <v>327</v>
      </c>
      <c r="E447" s="147">
        <v>379.5</v>
      </c>
      <c r="F447" s="147">
        <v>0</v>
      </c>
      <c r="G447" s="147">
        <v>117.42</v>
      </c>
      <c r="H447" s="147">
        <v>379.5</v>
      </c>
      <c r="I447" s="147">
        <v>0</v>
      </c>
      <c r="J447" s="147">
        <v>117.42</v>
      </c>
    </row>
    <row r="448" spans="1:10" x14ac:dyDescent="0.15">
      <c r="A448" s="146">
        <v>1984.5</v>
      </c>
      <c r="B448" s="146">
        <v>735.58</v>
      </c>
      <c r="C448" s="146">
        <v>180.17</v>
      </c>
      <c r="D448" s="146">
        <v>327.17</v>
      </c>
      <c r="E448" s="146">
        <v>380.42</v>
      </c>
      <c r="F448" s="146">
        <v>0</v>
      </c>
      <c r="G448" s="146">
        <v>118.5</v>
      </c>
      <c r="H448" s="146">
        <v>380.42</v>
      </c>
      <c r="I448" s="146">
        <v>0</v>
      </c>
      <c r="J448" s="146">
        <v>118.5</v>
      </c>
    </row>
    <row r="449" spans="1:10" x14ac:dyDescent="0.15">
      <c r="A449" s="147">
        <v>1989</v>
      </c>
      <c r="B449" s="147">
        <v>737.25</v>
      </c>
      <c r="C449" s="147">
        <v>182.08</v>
      </c>
      <c r="D449" s="147">
        <v>327.25</v>
      </c>
      <c r="E449" s="147">
        <v>381.25</v>
      </c>
      <c r="F449" s="147">
        <v>0</v>
      </c>
      <c r="G449" s="147">
        <v>119.5</v>
      </c>
      <c r="H449" s="147">
        <v>381.25</v>
      </c>
      <c r="I449" s="147">
        <v>0</v>
      </c>
      <c r="J449" s="147">
        <v>119.5</v>
      </c>
    </row>
    <row r="450" spans="1:10" x14ac:dyDescent="0.15">
      <c r="A450" s="146">
        <v>1993.5</v>
      </c>
      <c r="B450" s="146">
        <v>738.92</v>
      </c>
      <c r="C450" s="146">
        <v>183.92</v>
      </c>
      <c r="D450" s="146">
        <v>327.33</v>
      </c>
      <c r="E450" s="146">
        <v>382.08</v>
      </c>
      <c r="F450" s="146">
        <v>0</v>
      </c>
      <c r="G450" s="146">
        <v>120.42</v>
      </c>
      <c r="H450" s="146">
        <v>382.08</v>
      </c>
      <c r="I450" s="146">
        <v>0</v>
      </c>
      <c r="J450" s="146">
        <v>120.42</v>
      </c>
    </row>
    <row r="451" spans="1:10" x14ac:dyDescent="0.15">
      <c r="A451" s="147">
        <v>1998</v>
      </c>
      <c r="B451" s="147">
        <v>740.58</v>
      </c>
      <c r="C451" s="147">
        <v>185.67</v>
      </c>
      <c r="D451" s="147">
        <v>327.5</v>
      </c>
      <c r="E451" s="147">
        <v>383</v>
      </c>
      <c r="F451" s="147">
        <v>0</v>
      </c>
      <c r="G451" s="147">
        <v>121.5</v>
      </c>
      <c r="H451" s="147">
        <v>383</v>
      </c>
      <c r="I451" s="147">
        <v>0</v>
      </c>
      <c r="J451" s="147">
        <v>121.5</v>
      </c>
    </row>
    <row r="452" spans="1:10" x14ac:dyDescent="0.15">
      <c r="A452" s="146">
        <v>2002.5</v>
      </c>
      <c r="B452" s="146">
        <v>742.25</v>
      </c>
      <c r="C452" s="146">
        <v>187.5</v>
      </c>
      <c r="D452" s="146">
        <v>327.58</v>
      </c>
      <c r="E452" s="146">
        <v>383.83</v>
      </c>
      <c r="F452" s="146">
        <v>0</v>
      </c>
      <c r="G452" s="146">
        <v>122.5</v>
      </c>
      <c r="H452" s="146">
        <v>383.83</v>
      </c>
      <c r="I452" s="146">
        <v>0</v>
      </c>
      <c r="J452" s="146">
        <v>122.5</v>
      </c>
    </row>
    <row r="453" spans="1:10" x14ac:dyDescent="0.15">
      <c r="A453" s="147">
        <v>2007</v>
      </c>
      <c r="B453" s="147">
        <v>743.92</v>
      </c>
      <c r="C453" s="147">
        <v>189.33</v>
      </c>
      <c r="D453" s="147">
        <v>327.75</v>
      </c>
      <c r="E453" s="147">
        <v>384.67</v>
      </c>
      <c r="F453" s="147">
        <v>0</v>
      </c>
      <c r="G453" s="147">
        <v>123.42</v>
      </c>
      <c r="H453" s="147">
        <v>384.67</v>
      </c>
      <c r="I453" s="147">
        <v>0</v>
      </c>
      <c r="J453" s="147">
        <v>123.42</v>
      </c>
    </row>
    <row r="454" spans="1:10" x14ac:dyDescent="0.15">
      <c r="A454" s="146">
        <v>2011.5</v>
      </c>
      <c r="B454" s="146">
        <v>745.58</v>
      </c>
      <c r="C454" s="146">
        <v>191.17</v>
      </c>
      <c r="D454" s="146">
        <v>327.83</v>
      </c>
      <c r="E454" s="146">
        <v>385.58</v>
      </c>
      <c r="F454" s="146">
        <v>0</v>
      </c>
      <c r="G454" s="146">
        <v>124.5</v>
      </c>
      <c r="H454" s="146">
        <v>385.58</v>
      </c>
      <c r="I454" s="146">
        <v>0</v>
      </c>
      <c r="J454" s="146">
        <v>124.5</v>
      </c>
    </row>
    <row r="455" spans="1:10" x14ac:dyDescent="0.15">
      <c r="A455" s="147">
        <v>2016</v>
      </c>
      <c r="B455" s="147">
        <v>747.25</v>
      </c>
      <c r="C455" s="147">
        <v>193</v>
      </c>
      <c r="D455" s="147">
        <v>327.92</v>
      </c>
      <c r="E455" s="147">
        <v>386.42</v>
      </c>
      <c r="F455" s="147">
        <v>0</v>
      </c>
      <c r="G455" s="147">
        <v>125.5</v>
      </c>
      <c r="H455" s="147">
        <v>386.42</v>
      </c>
      <c r="I455" s="147">
        <v>0</v>
      </c>
      <c r="J455" s="147">
        <v>125.5</v>
      </c>
    </row>
    <row r="456" spans="1:10" x14ac:dyDescent="0.15">
      <c r="A456" s="146">
        <v>2020.5</v>
      </c>
      <c r="B456" s="146">
        <v>748.92</v>
      </c>
      <c r="C456" s="146">
        <v>194.75</v>
      </c>
      <c r="D456" s="146">
        <v>328.08</v>
      </c>
      <c r="E456" s="146">
        <v>387.25</v>
      </c>
      <c r="F456" s="146">
        <v>0</v>
      </c>
      <c r="G456" s="146">
        <v>126.42</v>
      </c>
      <c r="H456" s="146">
        <v>387.25</v>
      </c>
      <c r="I456" s="146">
        <v>0</v>
      </c>
      <c r="J456" s="146">
        <v>126.42</v>
      </c>
    </row>
    <row r="457" spans="1:10" x14ac:dyDescent="0.15">
      <c r="A457" s="147">
        <v>2025</v>
      </c>
      <c r="B457" s="147">
        <v>750.67</v>
      </c>
      <c r="C457" s="147">
        <v>196.75</v>
      </c>
      <c r="D457" s="147">
        <v>328.17</v>
      </c>
      <c r="E457" s="147">
        <v>388.17</v>
      </c>
      <c r="F457" s="147">
        <v>0</v>
      </c>
      <c r="G457" s="147">
        <v>127.5</v>
      </c>
      <c r="H457" s="147">
        <v>388.17</v>
      </c>
      <c r="I457" s="147">
        <v>0</v>
      </c>
      <c r="J457" s="147">
        <v>127.5</v>
      </c>
    </row>
    <row r="458" spans="1:10" x14ac:dyDescent="0.15">
      <c r="A458" s="146">
        <v>2029.5</v>
      </c>
      <c r="B458" s="146">
        <v>752.33</v>
      </c>
      <c r="C458" s="146">
        <v>198.5</v>
      </c>
      <c r="D458" s="146">
        <v>328.33</v>
      </c>
      <c r="E458" s="146">
        <v>389</v>
      </c>
      <c r="F458" s="146">
        <v>0</v>
      </c>
      <c r="G458" s="146">
        <v>128.5</v>
      </c>
      <c r="H458" s="146">
        <v>389</v>
      </c>
      <c r="I458" s="146">
        <v>0</v>
      </c>
      <c r="J458" s="146">
        <v>128.5</v>
      </c>
    </row>
    <row r="459" spans="1:10" x14ac:dyDescent="0.15">
      <c r="A459" s="147">
        <v>2034</v>
      </c>
      <c r="B459" s="147">
        <v>754</v>
      </c>
      <c r="C459" s="147">
        <v>200.33</v>
      </c>
      <c r="D459" s="147">
        <v>328.42</v>
      </c>
      <c r="E459" s="147">
        <v>389.92</v>
      </c>
      <c r="F459" s="147">
        <v>0</v>
      </c>
      <c r="G459" s="147">
        <v>129.58000000000001</v>
      </c>
      <c r="H459" s="147">
        <v>389.92</v>
      </c>
      <c r="I459" s="147">
        <v>0</v>
      </c>
      <c r="J459" s="147">
        <v>129.58000000000001</v>
      </c>
    </row>
    <row r="460" spans="1:10" x14ac:dyDescent="0.15">
      <c r="A460" s="146">
        <v>2038.5</v>
      </c>
      <c r="B460" s="146">
        <v>755.67</v>
      </c>
      <c r="C460" s="146">
        <v>202.17</v>
      </c>
      <c r="D460" s="146">
        <v>328.5</v>
      </c>
      <c r="E460" s="146">
        <v>390.75</v>
      </c>
      <c r="F460" s="146">
        <v>0</v>
      </c>
      <c r="G460" s="146">
        <v>130.5</v>
      </c>
      <c r="H460" s="146">
        <v>390.75</v>
      </c>
      <c r="I460" s="146">
        <v>0</v>
      </c>
      <c r="J460" s="146">
        <v>130.5</v>
      </c>
    </row>
    <row r="461" spans="1:10" x14ac:dyDescent="0.15">
      <c r="A461" s="147">
        <v>2043</v>
      </c>
      <c r="B461" s="147">
        <v>757.33</v>
      </c>
      <c r="C461" s="147">
        <v>204</v>
      </c>
      <c r="D461" s="147">
        <v>328.67</v>
      </c>
      <c r="E461" s="147">
        <v>391.58</v>
      </c>
      <c r="F461" s="147">
        <v>0</v>
      </c>
      <c r="G461" s="147">
        <v>131.5</v>
      </c>
      <c r="H461" s="147">
        <v>391.58</v>
      </c>
      <c r="I461" s="147">
        <v>0</v>
      </c>
      <c r="J461" s="147">
        <v>131.5</v>
      </c>
    </row>
    <row r="462" spans="1:10" x14ac:dyDescent="0.15">
      <c r="A462" s="146">
        <v>2047.5</v>
      </c>
      <c r="B462" s="146">
        <v>759</v>
      </c>
      <c r="C462" s="146">
        <v>205.83</v>
      </c>
      <c r="D462" s="146">
        <v>328.75</v>
      </c>
      <c r="E462" s="146">
        <v>392.5</v>
      </c>
      <c r="F462" s="146">
        <v>0</v>
      </c>
      <c r="G462" s="146">
        <v>132.58000000000001</v>
      </c>
      <c r="H462" s="146">
        <v>392.5</v>
      </c>
      <c r="I462" s="146">
        <v>0</v>
      </c>
      <c r="J462" s="146">
        <v>132.58000000000001</v>
      </c>
    </row>
    <row r="463" spans="1:10" x14ac:dyDescent="0.15">
      <c r="A463" s="147">
        <v>2052</v>
      </c>
      <c r="B463" s="147">
        <v>760.67</v>
      </c>
      <c r="C463" s="147">
        <v>207.58</v>
      </c>
      <c r="D463" s="147">
        <v>328.92</v>
      </c>
      <c r="E463" s="147">
        <v>393.33</v>
      </c>
      <c r="F463" s="147">
        <v>0</v>
      </c>
      <c r="G463" s="147">
        <v>133.5</v>
      </c>
      <c r="H463" s="147">
        <v>393.33</v>
      </c>
      <c r="I463" s="147">
        <v>0</v>
      </c>
      <c r="J463" s="147">
        <v>133.5</v>
      </c>
    </row>
    <row r="464" spans="1:10" x14ac:dyDescent="0.15">
      <c r="A464" s="146">
        <v>2056.5</v>
      </c>
      <c r="B464" s="146">
        <v>762.33</v>
      </c>
      <c r="C464" s="146">
        <v>209.42</v>
      </c>
      <c r="D464" s="146">
        <v>329</v>
      </c>
      <c r="E464" s="146">
        <v>394.17</v>
      </c>
      <c r="F464" s="146">
        <v>0</v>
      </c>
      <c r="G464" s="146">
        <v>134.5</v>
      </c>
      <c r="H464" s="146">
        <v>394.17</v>
      </c>
      <c r="I464" s="146">
        <v>0</v>
      </c>
      <c r="J464" s="146">
        <v>134.5</v>
      </c>
    </row>
    <row r="465" spans="1:10" x14ac:dyDescent="0.15">
      <c r="A465" s="147">
        <v>2061</v>
      </c>
      <c r="B465" s="147">
        <v>764</v>
      </c>
      <c r="C465" s="147">
        <v>211.25</v>
      </c>
      <c r="D465" s="147">
        <v>329.17</v>
      </c>
      <c r="E465" s="147">
        <v>395.08</v>
      </c>
      <c r="F465" s="147">
        <v>0</v>
      </c>
      <c r="G465" s="147">
        <v>135.58000000000001</v>
      </c>
      <c r="H465" s="147">
        <v>395.08</v>
      </c>
      <c r="I465" s="147">
        <v>0</v>
      </c>
      <c r="J465" s="147">
        <v>135.58000000000001</v>
      </c>
    </row>
    <row r="466" spans="1:10" x14ac:dyDescent="0.15">
      <c r="A466" s="146">
        <v>2065.5</v>
      </c>
      <c r="B466" s="146">
        <v>765.67</v>
      </c>
      <c r="C466" s="146">
        <v>213.08</v>
      </c>
      <c r="D466" s="146">
        <v>329.25</v>
      </c>
      <c r="E466" s="146">
        <v>395.92</v>
      </c>
      <c r="F466" s="146">
        <v>0</v>
      </c>
      <c r="G466" s="146">
        <v>136.5</v>
      </c>
      <c r="H466" s="146">
        <v>395.92</v>
      </c>
      <c r="I466" s="146">
        <v>0</v>
      </c>
      <c r="J466" s="146">
        <v>136.5</v>
      </c>
    </row>
    <row r="467" spans="1:10" x14ac:dyDescent="0.15">
      <c r="A467" s="147">
        <v>2070</v>
      </c>
      <c r="B467" s="147">
        <v>767.33</v>
      </c>
      <c r="C467" s="147">
        <v>214.92</v>
      </c>
      <c r="D467" s="147">
        <v>329.33</v>
      </c>
      <c r="E467" s="147">
        <v>396.75</v>
      </c>
      <c r="F467" s="147">
        <v>0</v>
      </c>
      <c r="G467" s="147">
        <v>137.5</v>
      </c>
      <c r="H467" s="147">
        <v>396.75</v>
      </c>
      <c r="I467" s="147">
        <v>0</v>
      </c>
      <c r="J467" s="147">
        <v>137.5</v>
      </c>
    </row>
    <row r="468" spans="1:10" x14ac:dyDescent="0.15">
      <c r="A468" s="146">
        <v>2074.5</v>
      </c>
      <c r="B468" s="146">
        <v>769</v>
      </c>
      <c r="C468" s="146">
        <v>216.67</v>
      </c>
      <c r="D468" s="146">
        <v>329.5</v>
      </c>
      <c r="E468" s="146">
        <v>397.67</v>
      </c>
      <c r="F468" s="146">
        <v>0</v>
      </c>
      <c r="G468" s="146">
        <v>138.58000000000001</v>
      </c>
      <c r="H468" s="146">
        <v>397.67</v>
      </c>
      <c r="I468" s="146">
        <v>0</v>
      </c>
      <c r="J468" s="146">
        <v>138.58000000000001</v>
      </c>
    </row>
    <row r="469" spans="1:10" x14ac:dyDescent="0.15">
      <c r="A469" s="147">
        <v>2079</v>
      </c>
      <c r="B469" s="147">
        <v>770.67</v>
      </c>
      <c r="C469" s="147">
        <v>218.58</v>
      </c>
      <c r="D469" s="147">
        <v>329.58</v>
      </c>
      <c r="E469" s="147">
        <v>398.5</v>
      </c>
      <c r="F469" s="147">
        <v>0</v>
      </c>
      <c r="G469" s="147">
        <v>139.5</v>
      </c>
      <c r="H469" s="147">
        <v>398.5</v>
      </c>
      <c r="I469" s="147">
        <v>0</v>
      </c>
      <c r="J469" s="147">
        <v>139.5</v>
      </c>
    </row>
    <row r="470" spans="1:10" x14ac:dyDescent="0.15">
      <c r="A470" s="146">
        <v>2083.5</v>
      </c>
      <c r="B470" s="146">
        <v>772.33</v>
      </c>
      <c r="C470" s="146">
        <v>220.33</v>
      </c>
      <c r="D470" s="146">
        <v>329.75</v>
      </c>
      <c r="E470" s="146">
        <v>399.33</v>
      </c>
      <c r="F470" s="146">
        <v>0</v>
      </c>
      <c r="G470" s="146">
        <v>140.5</v>
      </c>
      <c r="H470" s="146">
        <v>399.33</v>
      </c>
      <c r="I470" s="146">
        <v>0</v>
      </c>
      <c r="J470" s="146">
        <v>140.5</v>
      </c>
    </row>
    <row r="471" spans="1:10" x14ac:dyDescent="0.15">
      <c r="A471" s="147">
        <v>2088</v>
      </c>
      <c r="B471" s="147">
        <v>774</v>
      </c>
      <c r="C471" s="147">
        <v>222.17</v>
      </c>
      <c r="D471" s="147">
        <v>329.83</v>
      </c>
      <c r="E471" s="147">
        <v>400.25</v>
      </c>
      <c r="F471" s="147">
        <v>0</v>
      </c>
      <c r="G471" s="147">
        <v>141.58000000000001</v>
      </c>
      <c r="H471" s="147">
        <v>400.25</v>
      </c>
      <c r="I471" s="147">
        <v>0</v>
      </c>
      <c r="J471" s="147">
        <v>141.58000000000001</v>
      </c>
    </row>
    <row r="472" spans="1:10" x14ac:dyDescent="0.15">
      <c r="A472" s="146">
        <v>2092.5</v>
      </c>
      <c r="B472" s="146">
        <v>775.67</v>
      </c>
      <c r="C472" s="146">
        <v>224</v>
      </c>
      <c r="D472" s="146">
        <v>329.92</v>
      </c>
      <c r="E472" s="146">
        <v>401.08</v>
      </c>
      <c r="F472" s="146">
        <v>0</v>
      </c>
      <c r="G472" s="146">
        <v>142.5</v>
      </c>
      <c r="H472" s="146">
        <v>401.08</v>
      </c>
      <c r="I472" s="146">
        <v>0</v>
      </c>
      <c r="J472" s="146">
        <v>142.5</v>
      </c>
    </row>
    <row r="473" spans="1:10" x14ac:dyDescent="0.15">
      <c r="A473" s="147">
        <v>2097</v>
      </c>
      <c r="B473" s="147">
        <v>777.33</v>
      </c>
      <c r="C473" s="147">
        <v>225.83</v>
      </c>
      <c r="D473" s="147">
        <v>330.08</v>
      </c>
      <c r="E473" s="147">
        <v>401.92</v>
      </c>
      <c r="F473" s="147">
        <v>0</v>
      </c>
      <c r="G473" s="147">
        <v>143.5</v>
      </c>
      <c r="H473" s="147">
        <v>401.92</v>
      </c>
      <c r="I473" s="147">
        <v>0</v>
      </c>
      <c r="J473" s="147">
        <v>143.5</v>
      </c>
    </row>
    <row r="474" spans="1:10" x14ac:dyDescent="0.15">
      <c r="A474" s="146">
        <v>2101.5</v>
      </c>
      <c r="B474" s="146">
        <v>779</v>
      </c>
      <c r="C474" s="146">
        <v>227.67</v>
      </c>
      <c r="D474" s="146">
        <v>330.17</v>
      </c>
      <c r="E474" s="146">
        <v>402.83</v>
      </c>
      <c r="F474" s="146">
        <v>0</v>
      </c>
      <c r="G474" s="146">
        <v>144.58000000000001</v>
      </c>
      <c r="H474" s="146">
        <v>402.83</v>
      </c>
      <c r="I474" s="146">
        <v>0</v>
      </c>
      <c r="J474" s="146">
        <v>144.58000000000001</v>
      </c>
    </row>
    <row r="475" spans="1:10" x14ac:dyDescent="0.15">
      <c r="A475" s="147">
        <v>2106</v>
      </c>
      <c r="B475" s="147">
        <v>780.67</v>
      </c>
      <c r="C475" s="147">
        <v>229.42</v>
      </c>
      <c r="D475" s="147">
        <v>330.33</v>
      </c>
      <c r="E475" s="147">
        <v>403.67</v>
      </c>
      <c r="F475" s="147">
        <v>0</v>
      </c>
      <c r="G475" s="147">
        <v>145.5</v>
      </c>
      <c r="H475" s="147">
        <v>403.67</v>
      </c>
      <c r="I475" s="147">
        <v>0</v>
      </c>
      <c r="J475" s="147">
        <v>145.5</v>
      </c>
    </row>
    <row r="476" spans="1:10" x14ac:dyDescent="0.15">
      <c r="A476" s="146">
        <v>2110.5</v>
      </c>
      <c r="B476" s="146">
        <v>782.33</v>
      </c>
      <c r="C476" s="146">
        <v>231.25</v>
      </c>
      <c r="D476" s="146">
        <v>330.42</v>
      </c>
      <c r="E476" s="146">
        <v>404.5</v>
      </c>
      <c r="F476" s="146">
        <v>0</v>
      </c>
      <c r="G476" s="146">
        <v>146.5</v>
      </c>
      <c r="H476" s="146">
        <v>404.5</v>
      </c>
      <c r="I476" s="146">
        <v>0</v>
      </c>
      <c r="J476" s="146">
        <v>146.5</v>
      </c>
    </row>
    <row r="477" spans="1:10" x14ac:dyDescent="0.15">
      <c r="A477" s="147">
        <v>2115</v>
      </c>
      <c r="B477" s="147">
        <v>784</v>
      </c>
      <c r="C477" s="147">
        <v>233.17</v>
      </c>
      <c r="D477" s="147">
        <v>330.5</v>
      </c>
      <c r="E477" s="147">
        <v>405.42</v>
      </c>
      <c r="F477" s="147">
        <v>0</v>
      </c>
      <c r="G477" s="147">
        <v>147.58000000000001</v>
      </c>
      <c r="H477" s="147">
        <v>405.42</v>
      </c>
      <c r="I477" s="147">
        <v>0</v>
      </c>
      <c r="J477" s="147">
        <v>147.58000000000001</v>
      </c>
    </row>
    <row r="478" spans="1:10" x14ac:dyDescent="0.15">
      <c r="A478" s="146">
        <v>2119.5</v>
      </c>
      <c r="B478" s="146">
        <v>785.67</v>
      </c>
      <c r="C478" s="146">
        <v>234.92</v>
      </c>
      <c r="D478" s="146">
        <v>330.67</v>
      </c>
      <c r="E478" s="146">
        <v>406.25</v>
      </c>
      <c r="F478" s="146">
        <v>0</v>
      </c>
      <c r="G478" s="146">
        <v>148.5</v>
      </c>
      <c r="H478" s="146">
        <v>406.25</v>
      </c>
      <c r="I478" s="146">
        <v>0</v>
      </c>
      <c r="J478" s="146">
        <v>148.5</v>
      </c>
    </row>
    <row r="479" spans="1:10" x14ac:dyDescent="0.15">
      <c r="A479" s="147">
        <v>2124</v>
      </c>
      <c r="B479" s="147">
        <v>787.33</v>
      </c>
      <c r="C479" s="147">
        <v>236.75</v>
      </c>
      <c r="D479" s="147">
        <v>330.75</v>
      </c>
      <c r="E479" s="147">
        <v>407.17</v>
      </c>
      <c r="F479" s="147">
        <v>0</v>
      </c>
      <c r="G479" s="147">
        <v>149.58000000000001</v>
      </c>
      <c r="H479" s="147">
        <v>407.17</v>
      </c>
      <c r="I479" s="147">
        <v>0</v>
      </c>
      <c r="J479" s="147">
        <v>149.58000000000001</v>
      </c>
    </row>
    <row r="480" spans="1:10" x14ac:dyDescent="0.15">
      <c r="A480" s="146">
        <v>2128.5</v>
      </c>
      <c r="B480" s="146">
        <v>789</v>
      </c>
      <c r="C480" s="146">
        <v>238.5</v>
      </c>
      <c r="D480" s="146">
        <v>330.92</v>
      </c>
      <c r="E480" s="146">
        <v>408</v>
      </c>
      <c r="F480" s="146">
        <v>0</v>
      </c>
      <c r="G480" s="146">
        <v>150.58000000000001</v>
      </c>
      <c r="H480" s="146">
        <v>408</v>
      </c>
      <c r="I480" s="146">
        <v>0</v>
      </c>
      <c r="J480" s="146">
        <v>150.58000000000001</v>
      </c>
    </row>
    <row r="481" spans="1:10" x14ac:dyDescent="0.15">
      <c r="A481" s="147">
        <v>2133</v>
      </c>
      <c r="B481" s="147">
        <v>790.67</v>
      </c>
      <c r="C481" s="147">
        <v>240.42</v>
      </c>
      <c r="D481" s="147">
        <v>331</v>
      </c>
      <c r="E481" s="147">
        <v>408.83</v>
      </c>
      <c r="F481" s="147">
        <v>0</v>
      </c>
      <c r="G481" s="147">
        <v>151.5</v>
      </c>
      <c r="H481" s="147">
        <v>408.83</v>
      </c>
      <c r="I481" s="147">
        <v>0</v>
      </c>
      <c r="J481" s="147">
        <v>151.5</v>
      </c>
    </row>
    <row r="482" spans="1:10" x14ac:dyDescent="0.15">
      <c r="A482" s="146">
        <v>2137.5</v>
      </c>
      <c r="B482" s="146">
        <v>792.33</v>
      </c>
      <c r="C482" s="146">
        <v>242.25</v>
      </c>
      <c r="D482" s="146">
        <v>331.08</v>
      </c>
      <c r="E482" s="146">
        <v>409.75</v>
      </c>
      <c r="F482" s="146">
        <v>0</v>
      </c>
      <c r="G482" s="146">
        <v>152.58000000000001</v>
      </c>
      <c r="H482" s="146">
        <v>409.75</v>
      </c>
      <c r="I482" s="146">
        <v>0</v>
      </c>
      <c r="J482" s="146">
        <v>152.58000000000001</v>
      </c>
    </row>
    <row r="483" spans="1:10" x14ac:dyDescent="0.15">
      <c r="A483" s="147">
        <v>2142</v>
      </c>
      <c r="B483" s="147">
        <v>794</v>
      </c>
      <c r="C483" s="147">
        <v>244</v>
      </c>
      <c r="D483" s="147">
        <v>331.25</v>
      </c>
      <c r="E483" s="147">
        <v>410.58</v>
      </c>
      <c r="F483" s="147">
        <v>0</v>
      </c>
      <c r="G483" s="147">
        <v>153.58000000000001</v>
      </c>
      <c r="H483" s="147">
        <v>410.58</v>
      </c>
      <c r="I483" s="147">
        <v>0</v>
      </c>
      <c r="J483" s="147">
        <v>153.58000000000001</v>
      </c>
    </row>
    <row r="484" spans="1:10" x14ac:dyDescent="0.15">
      <c r="A484" s="146">
        <v>2146.5</v>
      </c>
      <c r="B484" s="146">
        <v>795.67</v>
      </c>
      <c r="C484" s="146">
        <v>245.83</v>
      </c>
      <c r="D484" s="146">
        <v>331.33</v>
      </c>
      <c r="E484" s="146">
        <v>411.42</v>
      </c>
      <c r="F484" s="146">
        <v>0</v>
      </c>
      <c r="G484" s="146">
        <v>154.5</v>
      </c>
      <c r="H484" s="146">
        <v>411.42</v>
      </c>
      <c r="I484" s="146">
        <v>0</v>
      </c>
      <c r="J484" s="146">
        <v>154.5</v>
      </c>
    </row>
    <row r="485" spans="1:10" x14ac:dyDescent="0.15">
      <c r="A485" s="147">
        <v>2151</v>
      </c>
      <c r="B485" s="147">
        <v>797.33</v>
      </c>
      <c r="C485" s="147">
        <v>247.67</v>
      </c>
      <c r="D485" s="147">
        <v>331.5</v>
      </c>
      <c r="E485" s="147">
        <v>412.33</v>
      </c>
      <c r="F485" s="147">
        <v>0</v>
      </c>
      <c r="G485" s="147">
        <v>155.58000000000001</v>
      </c>
      <c r="H485" s="147">
        <v>412.33</v>
      </c>
      <c r="I485" s="147">
        <v>0</v>
      </c>
      <c r="J485" s="147">
        <v>155.58000000000001</v>
      </c>
    </row>
    <row r="486" spans="1:10" x14ac:dyDescent="0.15">
      <c r="A486" s="146">
        <v>2155.5</v>
      </c>
      <c r="B486" s="146">
        <v>799</v>
      </c>
      <c r="C486" s="146">
        <v>249.5</v>
      </c>
      <c r="D486" s="146">
        <v>331.58</v>
      </c>
      <c r="E486" s="146">
        <v>413.17</v>
      </c>
      <c r="F486" s="146">
        <v>0</v>
      </c>
      <c r="G486" s="146">
        <v>156.58000000000001</v>
      </c>
      <c r="H486" s="146">
        <v>413.17</v>
      </c>
      <c r="I486" s="146">
        <v>0</v>
      </c>
      <c r="J486" s="146">
        <v>156.58000000000001</v>
      </c>
    </row>
    <row r="487" spans="1:10" x14ac:dyDescent="0.15">
      <c r="A487" s="147">
        <v>2160</v>
      </c>
      <c r="B487" s="147">
        <v>800.67</v>
      </c>
      <c r="C487" s="147">
        <v>251.25</v>
      </c>
      <c r="D487" s="147">
        <v>331.75</v>
      </c>
      <c r="E487" s="147">
        <v>414</v>
      </c>
      <c r="F487" s="147">
        <v>0</v>
      </c>
      <c r="G487" s="147">
        <v>157.5</v>
      </c>
      <c r="H487" s="147">
        <v>414</v>
      </c>
      <c r="I487" s="147">
        <v>0</v>
      </c>
      <c r="J487" s="147">
        <v>157.5</v>
      </c>
    </row>
    <row r="488" spans="1:10" x14ac:dyDescent="0.15">
      <c r="A488" s="146">
        <v>2164.5</v>
      </c>
      <c r="B488" s="146">
        <v>802.33</v>
      </c>
      <c r="C488" s="146">
        <v>253.08</v>
      </c>
      <c r="D488" s="146">
        <v>331.83</v>
      </c>
      <c r="E488" s="146">
        <v>414.92</v>
      </c>
      <c r="F488" s="146">
        <v>0</v>
      </c>
      <c r="G488" s="146">
        <v>158.58000000000001</v>
      </c>
      <c r="H488" s="146">
        <v>414.92</v>
      </c>
      <c r="I488" s="146">
        <v>0</v>
      </c>
      <c r="J488" s="146">
        <v>158.58000000000001</v>
      </c>
    </row>
    <row r="489" spans="1:10" x14ac:dyDescent="0.15">
      <c r="A489" s="147">
        <v>2169</v>
      </c>
      <c r="B489" s="147">
        <v>804</v>
      </c>
      <c r="C489" s="147">
        <v>254.92</v>
      </c>
      <c r="D489" s="147">
        <v>331.92</v>
      </c>
      <c r="E489" s="147">
        <v>415.75</v>
      </c>
      <c r="F489" s="147">
        <v>0</v>
      </c>
      <c r="G489" s="147">
        <v>159.58000000000001</v>
      </c>
      <c r="H489" s="147">
        <v>415.75</v>
      </c>
      <c r="I489" s="147">
        <v>0</v>
      </c>
      <c r="J489" s="147">
        <v>159.58000000000001</v>
      </c>
    </row>
    <row r="490" spans="1:10" x14ac:dyDescent="0.15">
      <c r="A490" s="146">
        <v>2173.5</v>
      </c>
      <c r="B490" s="146">
        <v>805.67</v>
      </c>
      <c r="C490" s="146">
        <v>256.75</v>
      </c>
      <c r="D490" s="146">
        <v>332.08</v>
      </c>
      <c r="E490" s="146">
        <v>416.58</v>
      </c>
      <c r="F490" s="146">
        <v>0</v>
      </c>
      <c r="G490" s="146">
        <v>160.58000000000001</v>
      </c>
      <c r="H490" s="146">
        <v>416.58</v>
      </c>
      <c r="I490" s="146">
        <v>0</v>
      </c>
      <c r="J490" s="146">
        <v>160.58000000000001</v>
      </c>
    </row>
    <row r="491" spans="1:10" x14ac:dyDescent="0.15">
      <c r="A491" s="147">
        <v>2178</v>
      </c>
      <c r="B491" s="147">
        <v>807.33</v>
      </c>
      <c r="C491" s="147">
        <v>258.58</v>
      </c>
      <c r="D491" s="147">
        <v>332.17</v>
      </c>
      <c r="E491" s="147">
        <v>417.5</v>
      </c>
      <c r="F491" s="147">
        <v>0</v>
      </c>
      <c r="G491" s="147">
        <v>161.58000000000001</v>
      </c>
      <c r="H491" s="147">
        <v>417.5</v>
      </c>
      <c r="I491" s="147">
        <v>0</v>
      </c>
      <c r="J491" s="147">
        <v>161.58000000000001</v>
      </c>
    </row>
    <row r="492" spans="1:10" x14ac:dyDescent="0.15">
      <c r="A492" s="146">
        <v>2182.5</v>
      </c>
      <c r="B492" s="146">
        <v>809</v>
      </c>
      <c r="C492" s="146">
        <v>260.33</v>
      </c>
      <c r="D492" s="146">
        <v>332.33</v>
      </c>
      <c r="E492" s="146">
        <v>418.33</v>
      </c>
      <c r="F492" s="146">
        <v>0</v>
      </c>
      <c r="G492" s="146">
        <v>162.58000000000001</v>
      </c>
      <c r="H492" s="146">
        <v>418.33</v>
      </c>
      <c r="I492" s="146">
        <v>0</v>
      </c>
      <c r="J492" s="146">
        <v>162.58000000000001</v>
      </c>
    </row>
    <row r="493" spans="1:10" x14ac:dyDescent="0.15">
      <c r="A493" s="147">
        <v>2187</v>
      </c>
      <c r="B493" s="147">
        <v>810.67</v>
      </c>
      <c r="C493" s="147">
        <v>262.17</v>
      </c>
      <c r="D493" s="147">
        <v>332.42</v>
      </c>
      <c r="E493" s="147">
        <v>419.17</v>
      </c>
      <c r="F493" s="147">
        <v>0</v>
      </c>
      <c r="G493" s="147">
        <v>163.58000000000001</v>
      </c>
      <c r="H493" s="147">
        <v>419.17</v>
      </c>
      <c r="I493" s="147">
        <v>0</v>
      </c>
      <c r="J493" s="147">
        <v>163.58000000000001</v>
      </c>
    </row>
    <row r="494" spans="1:10" x14ac:dyDescent="0.15">
      <c r="A494" s="146">
        <v>2191.5</v>
      </c>
      <c r="B494" s="146">
        <v>812.33</v>
      </c>
      <c r="C494" s="146">
        <v>264.08</v>
      </c>
      <c r="D494" s="146">
        <v>332.5</v>
      </c>
      <c r="E494" s="146">
        <v>420.08</v>
      </c>
      <c r="F494" s="146">
        <v>0</v>
      </c>
      <c r="G494" s="146">
        <v>164.58</v>
      </c>
      <c r="H494" s="146">
        <v>420.08</v>
      </c>
      <c r="I494" s="146">
        <v>0</v>
      </c>
      <c r="J494" s="146">
        <v>164.58</v>
      </c>
    </row>
    <row r="495" spans="1:10" x14ac:dyDescent="0.15">
      <c r="A495" s="147">
        <v>2196</v>
      </c>
      <c r="B495" s="147">
        <v>814</v>
      </c>
      <c r="C495" s="147">
        <v>265.83</v>
      </c>
      <c r="D495" s="147">
        <v>332.67</v>
      </c>
      <c r="E495" s="147">
        <v>420.92</v>
      </c>
      <c r="F495" s="147">
        <v>0</v>
      </c>
      <c r="G495" s="147">
        <v>165.58</v>
      </c>
      <c r="H495" s="147">
        <v>420.92</v>
      </c>
      <c r="I495" s="147">
        <v>0</v>
      </c>
      <c r="J495" s="147">
        <v>165.58</v>
      </c>
    </row>
    <row r="496" spans="1:10" x14ac:dyDescent="0.15">
      <c r="A496" s="146">
        <v>2200.5</v>
      </c>
      <c r="B496" s="146">
        <v>815.67</v>
      </c>
      <c r="C496" s="146">
        <v>267.67</v>
      </c>
      <c r="D496" s="146">
        <v>332.75</v>
      </c>
      <c r="E496" s="146">
        <v>421.83</v>
      </c>
      <c r="F496" s="146">
        <v>0</v>
      </c>
      <c r="G496" s="146">
        <v>166.67</v>
      </c>
      <c r="H496" s="146">
        <v>421.83</v>
      </c>
      <c r="I496" s="146">
        <v>0</v>
      </c>
      <c r="J496" s="146">
        <v>166.67</v>
      </c>
    </row>
    <row r="497" spans="1:10" x14ac:dyDescent="0.15">
      <c r="A497" s="147">
        <v>2205</v>
      </c>
      <c r="B497" s="147">
        <v>817.33</v>
      </c>
      <c r="C497" s="147">
        <v>269.42</v>
      </c>
      <c r="D497" s="147">
        <v>332.92</v>
      </c>
      <c r="E497" s="147">
        <v>422.67</v>
      </c>
      <c r="F497" s="147">
        <v>0</v>
      </c>
      <c r="G497" s="147">
        <v>167.58</v>
      </c>
      <c r="H497" s="147">
        <v>422.67</v>
      </c>
      <c r="I497" s="147">
        <v>0</v>
      </c>
      <c r="J497" s="147">
        <v>167.58</v>
      </c>
    </row>
    <row r="498" spans="1:10" x14ac:dyDescent="0.15">
      <c r="A498" s="146">
        <v>2209.5</v>
      </c>
      <c r="B498" s="146">
        <v>819</v>
      </c>
      <c r="C498" s="146">
        <v>271.33</v>
      </c>
      <c r="D498" s="146">
        <v>333</v>
      </c>
      <c r="E498" s="146">
        <v>423.5</v>
      </c>
      <c r="F498" s="146">
        <v>0</v>
      </c>
      <c r="G498" s="146">
        <v>168.58</v>
      </c>
      <c r="H498" s="146">
        <v>423.5</v>
      </c>
      <c r="I498" s="146">
        <v>0</v>
      </c>
      <c r="J498" s="146">
        <v>168.58</v>
      </c>
    </row>
    <row r="499" spans="1:10" x14ac:dyDescent="0.15">
      <c r="A499" s="147">
        <v>2214</v>
      </c>
      <c r="B499" s="147">
        <v>820.67</v>
      </c>
      <c r="C499" s="147">
        <v>273.17</v>
      </c>
      <c r="D499" s="147">
        <v>333.08</v>
      </c>
      <c r="E499" s="147">
        <v>424.42</v>
      </c>
      <c r="F499" s="147">
        <v>0</v>
      </c>
      <c r="G499" s="147">
        <v>169.67</v>
      </c>
      <c r="H499" s="147">
        <v>424.42</v>
      </c>
      <c r="I499" s="147">
        <v>0</v>
      </c>
      <c r="J499" s="147">
        <v>169.67</v>
      </c>
    </row>
    <row r="500" spans="1:10" x14ac:dyDescent="0.15">
      <c r="A500" s="146">
        <v>2218.5</v>
      </c>
      <c r="B500" s="146">
        <v>822.33</v>
      </c>
      <c r="C500" s="146">
        <v>274.92</v>
      </c>
      <c r="D500" s="146">
        <v>333.25</v>
      </c>
      <c r="E500" s="146">
        <v>425.25</v>
      </c>
      <c r="F500" s="146">
        <v>0</v>
      </c>
      <c r="G500" s="146">
        <v>170.58</v>
      </c>
      <c r="H500" s="146">
        <v>425.25</v>
      </c>
      <c r="I500" s="146">
        <v>0</v>
      </c>
      <c r="J500" s="146">
        <v>170.58</v>
      </c>
    </row>
    <row r="501" spans="1:10" x14ac:dyDescent="0.15">
      <c r="A501" s="147">
        <v>2223</v>
      </c>
      <c r="B501" s="147">
        <v>824</v>
      </c>
      <c r="C501" s="147">
        <v>276.75</v>
      </c>
      <c r="D501" s="147">
        <v>333.33</v>
      </c>
      <c r="E501" s="147">
        <v>426.08</v>
      </c>
      <c r="F501" s="147">
        <v>0</v>
      </c>
      <c r="G501" s="147">
        <v>171.58</v>
      </c>
      <c r="H501" s="147">
        <v>426.08</v>
      </c>
      <c r="I501" s="147">
        <v>0</v>
      </c>
      <c r="J501" s="147">
        <v>171.58</v>
      </c>
    </row>
    <row r="502" spans="1:10" x14ac:dyDescent="0.15">
      <c r="A502" s="146">
        <v>2227.5</v>
      </c>
      <c r="B502" s="146">
        <v>825.67</v>
      </c>
      <c r="C502" s="146">
        <v>278.58</v>
      </c>
      <c r="D502" s="146">
        <v>333.5</v>
      </c>
      <c r="E502" s="146">
        <v>427</v>
      </c>
      <c r="F502" s="146">
        <v>0.08</v>
      </c>
      <c r="G502" s="146">
        <v>172.58</v>
      </c>
      <c r="H502" s="146">
        <v>427</v>
      </c>
      <c r="I502" s="146">
        <v>0.08</v>
      </c>
      <c r="J502" s="146">
        <v>172.58</v>
      </c>
    </row>
    <row r="503" spans="1:10" x14ac:dyDescent="0.15">
      <c r="A503" s="147">
        <v>2232</v>
      </c>
      <c r="B503" s="147">
        <v>827.33</v>
      </c>
      <c r="C503" s="147">
        <v>280.42</v>
      </c>
      <c r="D503" s="147">
        <v>333.58</v>
      </c>
      <c r="E503" s="147">
        <v>427.83</v>
      </c>
      <c r="F503" s="147">
        <v>1</v>
      </c>
      <c r="G503" s="147">
        <v>172.58</v>
      </c>
      <c r="H503" s="147">
        <v>427.83</v>
      </c>
      <c r="I503" s="147">
        <v>1</v>
      </c>
      <c r="J503" s="147">
        <v>172.58</v>
      </c>
    </row>
    <row r="504" spans="1:10" x14ac:dyDescent="0.15">
      <c r="A504" s="146">
        <v>2236.5</v>
      </c>
      <c r="B504" s="146">
        <v>829</v>
      </c>
      <c r="C504" s="146">
        <v>282.25</v>
      </c>
      <c r="D504" s="146">
        <v>333.67</v>
      </c>
      <c r="E504" s="146">
        <v>428.67</v>
      </c>
      <c r="F504" s="146">
        <v>1.92</v>
      </c>
      <c r="G504" s="146">
        <v>172.67</v>
      </c>
      <c r="H504" s="146">
        <v>428.67</v>
      </c>
      <c r="I504" s="146">
        <v>1.92</v>
      </c>
      <c r="J504" s="146">
        <v>172.67</v>
      </c>
    </row>
    <row r="505" spans="1:10" x14ac:dyDescent="0.15">
      <c r="A505" s="147">
        <v>2241</v>
      </c>
      <c r="B505" s="147">
        <v>830.67</v>
      </c>
      <c r="C505" s="147">
        <v>284</v>
      </c>
      <c r="D505" s="147">
        <v>333.83</v>
      </c>
      <c r="E505" s="147">
        <v>429.58</v>
      </c>
      <c r="F505" s="147">
        <v>2.92</v>
      </c>
      <c r="G505" s="147">
        <v>172.75</v>
      </c>
      <c r="H505" s="147">
        <v>429.58</v>
      </c>
      <c r="I505" s="147">
        <v>2.92</v>
      </c>
      <c r="J505" s="147">
        <v>172.75</v>
      </c>
    </row>
    <row r="506" spans="1:10" x14ac:dyDescent="0.15">
      <c r="A506" s="146">
        <v>2245.5</v>
      </c>
      <c r="B506" s="146">
        <v>832.33</v>
      </c>
      <c r="C506" s="146">
        <v>285.92</v>
      </c>
      <c r="D506" s="146">
        <v>333.92</v>
      </c>
      <c r="E506" s="146">
        <v>430.42</v>
      </c>
      <c r="F506" s="146">
        <v>3.83</v>
      </c>
      <c r="G506" s="146">
        <v>172.75</v>
      </c>
      <c r="H506" s="146">
        <v>430.42</v>
      </c>
      <c r="I506" s="146">
        <v>3.83</v>
      </c>
      <c r="J506" s="146">
        <v>172.75</v>
      </c>
    </row>
    <row r="507" spans="1:10" x14ac:dyDescent="0.15">
      <c r="A507" s="147">
        <v>2250</v>
      </c>
      <c r="B507" s="147">
        <v>834</v>
      </c>
      <c r="C507" s="147">
        <v>287.67</v>
      </c>
      <c r="D507" s="147">
        <v>334.08</v>
      </c>
      <c r="E507" s="147">
        <v>431.25</v>
      </c>
      <c r="F507" s="147">
        <v>4.75</v>
      </c>
      <c r="G507" s="147">
        <v>172.83</v>
      </c>
      <c r="H507" s="147">
        <v>431.25</v>
      </c>
      <c r="I507" s="147">
        <v>4.75</v>
      </c>
      <c r="J507" s="147">
        <v>172.83</v>
      </c>
    </row>
    <row r="508" spans="1:10" x14ac:dyDescent="0.15">
      <c r="A508" s="146">
        <v>2254.5</v>
      </c>
      <c r="B508" s="146">
        <v>835.67</v>
      </c>
      <c r="C508" s="146">
        <v>289.5</v>
      </c>
      <c r="D508" s="146">
        <v>334.17</v>
      </c>
      <c r="E508" s="146">
        <v>432.17</v>
      </c>
      <c r="F508" s="146">
        <v>5.75</v>
      </c>
      <c r="G508" s="146">
        <v>172.92</v>
      </c>
      <c r="H508" s="146">
        <v>432.17</v>
      </c>
      <c r="I508" s="146">
        <v>5.75</v>
      </c>
      <c r="J508" s="146">
        <v>172.92</v>
      </c>
    </row>
    <row r="509" spans="1:10" x14ac:dyDescent="0.15">
      <c r="A509" s="147">
        <v>2259</v>
      </c>
      <c r="B509" s="147">
        <v>837.33</v>
      </c>
      <c r="C509" s="147">
        <v>291.25</v>
      </c>
      <c r="D509" s="147">
        <v>334.33</v>
      </c>
      <c r="E509" s="147">
        <v>433</v>
      </c>
      <c r="F509" s="147">
        <v>6.58</v>
      </c>
      <c r="G509" s="147">
        <v>173</v>
      </c>
      <c r="H509" s="147">
        <v>433</v>
      </c>
      <c r="I509" s="147">
        <v>6.58</v>
      </c>
      <c r="J509" s="147">
        <v>173</v>
      </c>
    </row>
    <row r="510" spans="1:10" x14ac:dyDescent="0.15">
      <c r="A510" s="146">
        <v>2263.5</v>
      </c>
      <c r="B510" s="146">
        <v>839</v>
      </c>
      <c r="C510" s="146">
        <v>293.17</v>
      </c>
      <c r="D510" s="146">
        <v>334.42</v>
      </c>
      <c r="E510" s="146">
        <v>433.83</v>
      </c>
      <c r="F510" s="146">
        <v>7.58</v>
      </c>
      <c r="G510" s="146">
        <v>173</v>
      </c>
      <c r="H510" s="146">
        <v>433.83</v>
      </c>
      <c r="I510" s="146">
        <v>7.58</v>
      </c>
      <c r="J510" s="146">
        <v>173</v>
      </c>
    </row>
    <row r="511" spans="1:10" x14ac:dyDescent="0.15">
      <c r="A511" s="147">
        <v>2268</v>
      </c>
      <c r="B511" s="147">
        <v>840.67</v>
      </c>
      <c r="C511" s="147">
        <v>295</v>
      </c>
      <c r="D511" s="147">
        <v>334.5</v>
      </c>
      <c r="E511" s="147">
        <v>434.75</v>
      </c>
      <c r="F511" s="147">
        <v>8.58</v>
      </c>
      <c r="G511" s="147">
        <v>173.08</v>
      </c>
      <c r="H511" s="147">
        <v>434.75</v>
      </c>
      <c r="I511" s="147">
        <v>8.58</v>
      </c>
      <c r="J511" s="147">
        <v>173.08</v>
      </c>
    </row>
    <row r="512" spans="1:10" x14ac:dyDescent="0.15">
      <c r="A512" s="146">
        <v>2272.5</v>
      </c>
      <c r="B512" s="146">
        <v>842.33</v>
      </c>
      <c r="C512" s="146">
        <v>296.75</v>
      </c>
      <c r="D512" s="146">
        <v>334.67</v>
      </c>
      <c r="E512" s="146">
        <v>435.58</v>
      </c>
      <c r="F512" s="146">
        <v>9.42</v>
      </c>
      <c r="G512" s="146">
        <v>173.17</v>
      </c>
      <c r="H512" s="146">
        <v>435.58</v>
      </c>
      <c r="I512" s="146">
        <v>9.42</v>
      </c>
      <c r="J512" s="146">
        <v>173.17</v>
      </c>
    </row>
    <row r="513" spans="1:10" x14ac:dyDescent="0.15">
      <c r="A513" s="147">
        <v>2277</v>
      </c>
      <c r="B513" s="147">
        <v>844.08</v>
      </c>
      <c r="C513" s="147">
        <v>298.67</v>
      </c>
      <c r="D513" s="147">
        <v>334.75</v>
      </c>
      <c r="E513" s="147">
        <v>436.5</v>
      </c>
      <c r="F513" s="147">
        <v>10.42</v>
      </c>
      <c r="G513" s="147">
        <v>173.25</v>
      </c>
      <c r="H513" s="147">
        <v>436.5</v>
      </c>
      <c r="I513" s="147">
        <v>10.42</v>
      </c>
      <c r="J513" s="147">
        <v>173.25</v>
      </c>
    </row>
    <row r="514" spans="1:10" x14ac:dyDescent="0.15">
      <c r="A514" s="146">
        <v>2281.5</v>
      </c>
      <c r="B514" s="146">
        <v>845.75</v>
      </c>
      <c r="C514" s="146">
        <v>300.5</v>
      </c>
      <c r="D514" s="146">
        <v>334.92</v>
      </c>
      <c r="E514" s="146">
        <v>437.33</v>
      </c>
      <c r="F514" s="146">
        <v>11.42</v>
      </c>
      <c r="G514" s="146">
        <v>173.25</v>
      </c>
      <c r="H514" s="146">
        <v>437.33</v>
      </c>
      <c r="I514" s="146">
        <v>11.42</v>
      </c>
      <c r="J514" s="146">
        <v>173.25</v>
      </c>
    </row>
    <row r="515" spans="1:10" x14ac:dyDescent="0.15">
      <c r="A515" s="147">
        <v>2286</v>
      </c>
      <c r="B515" s="147">
        <v>847.42</v>
      </c>
      <c r="C515" s="147">
        <v>302.33</v>
      </c>
      <c r="D515" s="147">
        <v>335</v>
      </c>
      <c r="E515" s="147">
        <v>438.17</v>
      </c>
      <c r="F515" s="147">
        <v>12.25</v>
      </c>
      <c r="G515" s="147">
        <v>173.33</v>
      </c>
      <c r="H515" s="147">
        <v>438.17</v>
      </c>
      <c r="I515" s="147">
        <v>12.25</v>
      </c>
      <c r="J515" s="147">
        <v>173.33</v>
      </c>
    </row>
    <row r="516" spans="1:10" x14ac:dyDescent="0.15">
      <c r="A516" s="146">
        <v>2290.5</v>
      </c>
      <c r="B516" s="146">
        <v>849.08</v>
      </c>
      <c r="C516" s="146">
        <v>304.17</v>
      </c>
      <c r="D516" s="146">
        <v>335.08</v>
      </c>
      <c r="E516" s="146">
        <v>439.08</v>
      </c>
      <c r="F516" s="146">
        <v>13.25</v>
      </c>
      <c r="G516" s="146">
        <v>173.42</v>
      </c>
      <c r="H516" s="146">
        <v>439.08</v>
      </c>
      <c r="I516" s="146">
        <v>13.25</v>
      </c>
      <c r="J516" s="146">
        <v>173.42</v>
      </c>
    </row>
    <row r="517" spans="1:10" x14ac:dyDescent="0.15">
      <c r="A517" s="147">
        <v>2295</v>
      </c>
      <c r="B517" s="147">
        <v>850.75</v>
      </c>
      <c r="C517" s="147">
        <v>305.92</v>
      </c>
      <c r="D517" s="147">
        <v>335.25</v>
      </c>
      <c r="E517" s="147">
        <v>439.92</v>
      </c>
      <c r="F517" s="147">
        <v>14.25</v>
      </c>
      <c r="G517" s="147">
        <v>173.42</v>
      </c>
      <c r="H517" s="147">
        <v>439.92</v>
      </c>
      <c r="I517" s="147">
        <v>14.25</v>
      </c>
      <c r="J517" s="147">
        <v>173.42</v>
      </c>
    </row>
    <row r="518" spans="1:10" x14ac:dyDescent="0.15">
      <c r="A518" s="146">
        <v>2299.5</v>
      </c>
      <c r="B518" s="146">
        <v>852.42</v>
      </c>
      <c r="C518" s="146">
        <v>307.83</v>
      </c>
      <c r="D518" s="146">
        <v>335.33</v>
      </c>
      <c r="E518" s="146">
        <v>440.75</v>
      </c>
      <c r="F518" s="146">
        <v>15.08</v>
      </c>
      <c r="G518" s="146">
        <v>173.5</v>
      </c>
      <c r="H518" s="146">
        <v>440.75</v>
      </c>
      <c r="I518" s="146">
        <v>15.08</v>
      </c>
      <c r="J518" s="146">
        <v>173.5</v>
      </c>
    </row>
    <row r="519" spans="1:10" x14ac:dyDescent="0.15">
      <c r="A519" s="147">
        <v>2304</v>
      </c>
      <c r="B519" s="147">
        <v>854.08</v>
      </c>
      <c r="C519" s="147">
        <v>309.58</v>
      </c>
      <c r="D519" s="147">
        <v>335.5</v>
      </c>
      <c r="E519" s="147">
        <v>441.67</v>
      </c>
      <c r="F519" s="147">
        <v>16.079999999999998</v>
      </c>
      <c r="G519" s="147">
        <v>173.58</v>
      </c>
      <c r="H519" s="147">
        <v>441.67</v>
      </c>
      <c r="I519" s="147">
        <v>16.079999999999998</v>
      </c>
      <c r="J519" s="147">
        <v>173.58</v>
      </c>
    </row>
    <row r="520" spans="1:10" x14ac:dyDescent="0.15">
      <c r="A520" s="146">
        <v>2308.5</v>
      </c>
      <c r="B520" s="146">
        <v>855.75</v>
      </c>
      <c r="C520" s="146">
        <v>311.42</v>
      </c>
      <c r="D520" s="146">
        <v>335.58</v>
      </c>
      <c r="E520" s="146">
        <v>442.5</v>
      </c>
      <c r="F520" s="146">
        <v>17</v>
      </c>
      <c r="G520" s="146">
        <v>173.67</v>
      </c>
      <c r="H520" s="146">
        <v>442.5</v>
      </c>
      <c r="I520" s="146">
        <v>17</v>
      </c>
      <c r="J520" s="146">
        <v>173.67</v>
      </c>
    </row>
    <row r="521" spans="1:10" x14ac:dyDescent="0.15">
      <c r="A521" s="147">
        <v>2313</v>
      </c>
      <c r="B521" s="147">
        <v>857.42</v>
      </c>
      <c r="C521" s="147">
        <v>313.25</v>
      </c>
      <c r="D521" s="147">
        <v>335.67</v>
      </c>
      <c r="E521" s="147">
        <v>443.33</v>
      </c>
      <c r="F521" s="147">
        <v>17.920000000000002</v>
      </c>
      <c r="G521" s="147">
        <v>173.67</v>
      </c>
      <c r="H521" s="147">
        <v>443.33</v>
      </c>
      <c r="I521" s="147">
        <v>17.920000000000002</v>
      </c>
      <c r="J521" s="147">
        <v>173.67</v>
      </c>
    </row>
    <row r="522" spans="1:10" x14ac:dyDescent="0.15">
      <c r="A522" s="146">
        <v>2317.5</v>
      </c>
      <c r="B522" s="146">
        <v>859.08</v>
      </c>
      <c r="C522" s="146">
        <v>315.08</v>
      </c>
      <c r="D522" s="146">
        <v>335.83</v>
      </c>
      <c r="E522" s="146">
        <v>444.25</v>
      </c>
      <c r="F522" s="146">
        <v>18.920000000000002</v>
      </c>
      <c r="G522" s="146">
        <v>173.75</v>
      </c>
      <c r="H522" s="146">
        <v>444.25</v>
      </c>
      <c r="I522" s="146">
        <v>18.920000000000002</v>
      </c>
      <c r="J522" s="146">
        <v>173.75</v>
      </c>
    </row>
    <row r="523" spans="1:10" x14ac:dyDescent="0.15">
      <c r="A523" s="147">
        <v>2322</v>
      </c>
      <c r="B523" s="147">
        <v>860.75</v>
      </c>
      <c r="C523" s="147">
        <v>316.92</v>
      </c>
      <c r="D523" s="147">
        <v>335.92</v>
      </c>
      <c r="E523" s="147">
        <v>445.08</v>
      </c>
      <c r="F523" s="147">
        <v>19.829999999999998</v>
      </c>
      <c r="G523" s="147">
        <v>173.83</v>
      </c>
      <c r="H523" s="147">
        <v>445.08</v>
      </c>
      <c r="I523" s="147">
        <v>19.829999999999998</v>
      </c>
      <c r="J523" s="147">
        <v>173.83</v>
      </c>
    </row>
    <row r="524" spans="1:10" x14ac:dyDescent="0.15">
      <c r="A524" s="146">
        <v>2326.5</v>
      </c>
      <c r="B524" s="146">
        <v>862.42</v>
      </c>
      <c r="C524" s="146">
        <v>318.67</v>
      </c>
      <c r="D524" s="146">
        <v>336.08</v>
      </c>
      <c r="E524" s="146">
        <v>445.92</v>
      </c>
      <c r="F524" s="146">
        <v>20.75</v>
      </c>
      <c r="G524" s="146">
        <v>173.92</v>
      </c>
      <c r="H524" s="146">
        <v>445.92</v>
      </c>
      <c r="I524" s="146">
        <v>20.75</v>
      </c>
      <c r="J524" s="146">
        <v>173.92</v>
      </c>
    </row>
    <row r="525" spans="1:10" x14ac:dyDescent="0.15">
      <c r="A525" s="147">
        <v>2331</v>
      </c>
      <c r="B525" s="147">
        <v>864.08</v>
      </c>
      <c r="C525" s="147">
        <v>320.5</v>
      </c>
      <c r="D525" s="147">
        <v>336.17</v>
      </c>
      <c r="E525" s="147">
        <v>446.83</v>
      </c>
      <c r="F525" s="147">
        <v>21.75</v>
      </c>
      <c r="G525" s="147">
        <v>173.92</v>
      </c>
      <c r="H525" s="147">
        <v>446.83</v>
      </c>
      <c r="I525" s="147">
        <v>21.75</v>
      </c>
      <c r="J525" s="147">
        <v>173.92</v>
      </c>
    </row>
    <row r="526" spans="1:10" x14ac:dyDescent="0.15">
      <c r="A526" s="146">
        <v>2335.5</v>
      </c>
      <c r="B526" s="146">
        <v>865.75</v>
      </c>
      <c r="C526" s="146">
        <v>322.42</v>
      </c>
      <c r="D526" s="146">
        <v>336.25</v>
      </c>
      <c r="E526" s="146">
        <v>447.67</v>
      </c>
      <c r="F526" s="146">
        <v>22.67</v>
      </c>
      <c r="G526" s="146">
        <v>174</v>
      </c>
      <c r="H526" s="146">
        <v>447.67</v>
      </c>
      <c r="I526" s="146">
        <v>22.67</v>
      </c>
      <c r="J526" s="146">
        <v>174</v>
      </c>
    </row>
    <row r="527" spans="1:10" x14ac:dyDescent="0.15">
      <c r="A527" s="147">
        <v>2340</v>
      </c>
      <c r="B527" s="147">
        <v>867.42</v>
      </c>
      <c r="C527" s="147">
        <v>324.17</v>
      </c>
      <c r="D527" s="147">
        <v>336.42</v>
      </c>
      <c r="E527" s="147">
        <v>448.5</v>
      </c>
      <c r="F527" s="147">
        <v>23.58</v>
      </c>
      <c r="G527" s="147">
        <v>174.08</v>
      </c>
      <c r="H527" s="147">
        <v>448.5</v>
      </c>
      <c r="I527" s="147">
        <v>23.58</v>
      </c>
      <c r="J527" s="147">
        <v>174.08</v>
      </c>
    </row>
    <row r="528" spans="1:10" x14ac:dyDescent="0.15">
      <c r="A528" s="146">
        <v>2344.5</v>
      </c>
      <c r="B528" s="146">
        <v>869.08</v>
      </c>
      <c r="C528" s="146">
        <v>326</v>
      </c>
      <c r="D528" s="146">
        <v>336.5</v>
      </c>
      <c r="E528" s="146">
        <v>449.42</v>
      </c>
      <c r="F528" s="146">
        <v>24.58</v>
      </c>
      <c r="G528" s="146">
        <v>174.08</v>
      </c>
      <c r="H528" s="146">
        <v>449.42</v>
      </c>
      <c r="I528" s="146">
        <v>24.58</v>
      </c>
      <c r="J528" s="146">
        <v>174.08</v>
      </c>
    </row>
    <row r="529" spans="1:10" x14ac:dyDescent="0.15">
      <c r="A529" s="147">
        <v>2349</v>
      </c>
      <c r="B529" s="147">
        <v>870.75</v>
      </c>
      <c r="C529" s="147">
        <v>327.75</v>
      </c>
      <c r="D529" s="147">
        <v>336.67</v>
      </c>
      <c r="E529" s="147">
        <v>450.25</v>
      </c>
      <c r="F529" s="147">
        <v>25.5</v>
      </c>
      <c r="G529" s="147">
        <v>174.17</v>
      </c>
      <c r="H529" s="147">
        <v>450.25</v>
      </c>
      <c r="I529" s="147">
        <v>25.5</v>
      </c>
      <c r="J529" s="147">
        <v>174.17</v>
      </c>
    </row>
    <row r="530" spans="1:10" x14ac:dyDescent="0.15">
      <c r="A530" s="146">
        <v>2353.5</v>
      </c>
      <c r="B530" s="146">
        <v>872.42</v>
      </c>
      <c r="C530" s="146">
        <v>329.58</v>
      </c>
      <c r="D530" s="146">
        <v>336.75</v>
      </c>
      <c r="E530" s="146">
        <v>451.08</v>
      </c>
      <c r="F530" s="146">
        <v>26.42</v>
      </c>
      <c r="G530" s="146">
        <v>174.25</v>
      </c>
      <c r="H530" s="146">
        <v>451.08</v>
      </c>
      <c r="I530" s="146">
        <v>26.42</v>
      </c>
      <c r="J530" s="146">
        <v>174.25</v>
      </c>
    </row>
    <row r="531" spans="1:10" x14ac:dyDescent="0.15">
      <c r="A531" s="147">
        <v>2358</v>
      </c>
      <c r="B531" s="147">
        <v>874.08</v>
      </c>
      <c r="C531" s="147">
        <v>331.42</v>
      </c>
      <c r="D531" s="147">
        <v>336.92</v>
      </c>
      <c r="E531" s="147">
        <v>452</v>
      </c>
      <c r="F531" s="147">
        <v>27.33</v>
      </c>
      <c r="G531" s="147">
        <v>174.33</v>
      </c>
      <c r="H531" s="147">
        <v>452</v>
      </c>
      <c r="I531" s="147">
        <v>27.33</v>
      </c>
      <c r="J531" s="147">
        <v>174.33</v>
      </c>
    </row>
    <row r="532" spans="1:10" x14ac:dyDescent="0.15">
      <c r="A532" s="146">
        <v>2362.5</v>
      </c>
      <c r="B532" s="146">
        <v>875.75</v>
      </c>
      <c r="C532" s="146">
        <v>333.25</v>
      </c>
      <c r="D532" s="146">
        <v>337</v>
      </c>
      <c r="E532" s="146">
        <v>452.83</v>
      </c>
      <c r="F532" s="146">
        <v>28.33</v>
      </c>
      <c r="G532" s="146">
        <v>174.33</v>
      </c>
      <c r="H532" s="146">
        <v>452.83</v>
      </c>
      <c r="I532" s="146">
        <v>28.33</v>
      </c>
      <c r="J532" s="146">
        <v>174.33</v>
      </c>
    </row>
    <row r="533" spans="1:10" x14ac:dyDescent="0.15">
      <c r="A533" s="147">
        <v>2367</v>
      </c>
      <c r="B533" s="147">
        <v>877.42</v>
      </c>
      <c r="C533" s="147">
        <v>335.08</v>
      </c>
      <c r="D533" s="147">
        <v>337.08</v>
      </c>
      <c r="E533" s="147">
        <v>453.75</v>
      </c>
      <c r="F533" s="147">
        <v>29.33</v>
      </c>
      <c r="G533" s="147">
        <v>174.42</v>
      </c>
      <c r="H533" s="147">
        <v>453.75</v>
      </c>
      <c r="I533" s="147">
        <v>29.33</v>
      </c>
      <c r="J533" s="147">
        <v>174.42</v>
      </c>
    </row>
    <row r="534" spans="1:10" x14ac:dyDescent="0.15">
      <c r="A534" s="146">
        <v>2371.5</v>
      </c>
      <c r="B534" s="146">
        <v>879.08</v>
      </c>
      <c r="C534" s="146">
        <v>336.83</v>
      </c>
      <c r="D534" s="146">
        <v>337.25</v>
      </c>
      <c r="E534" s="146">
        <v>454.58</v>
      </c>
      <c r="F534" s="146">
        <v>30.17</v>
      </c>
      <c r="G534" s="146">
        <v>174.5</v>
      </c>
      <c r="H534" s="146">
        <v>454.58</v>
      </c>
      <c r="I534" s="146">
        <v>30.17</v>
      </c>
      <c r="J534" s="146">
        <v>174.5</v>
      </c>
    </row>
    <row r="535" spans="1:10" x14ac:dyDescent="0.15">
      <c r="A535" s="147">
        <v>2376</v>
      </c>
      <c r="B535" s="147">
        <v>880.75</v>
      </c>
      <c r="C535" s="147">
        <v>338.75</v>
      </c>
      <c r="D535" s="147">
        <v>337.33</v>
      </c>
      <c r="E535" s="147">
        <v>455.42</v>
      </c>
      <c r="F535" s="147">
        <v>31.08</v>
      </c>
      <c r="G535" s="147">
        <v>174.58</v>
      </c>
      <c r="H535" s="147">
        <v>455.42</v>
      </c>
      <c r="I535" s="147">
        <v>31.08</v>
      </c>
      <c r="J535" s="147">
        <v>174.58</v>
      </c>
    </row>
    <row r="536" spans="1:10" x14ac:dyDescent="0.15">
      <c r="A536" s="146">
        <v>2380.5</v>
      </c>
      <c r="B536" s="146">
        <v>882.42</v>
      </c>
      <c r="C536" s="146">
        <v>340.5</v>
      </c>
      <c r="D536" s="146">
        <v>337.5</v>
      </c>
      <c r="E536" s="146">
        <v>456.33</v>
      </c>
      <c r="F536" s="146">
        <v>32.17</v>
      </c>
      <c r="G536" s="146">
        <v>174.58</v>
      </c>
      <c r="H536" s="146">
        <v>456.33</v>
      </c>
      <c r="I536" s="146">
        <v>32.17</v>
      </c>
      <c r="J536" s="146">
        <v>174.58</v>
      </c>
    </row>
    <row r="537" spans="1:10" x14ac:dyDescent="0.15">
      <c r="A537" s="147">
        <v>2385</v>
      </c>
      <c r="B537" s="147">
        <v>884.08</v>
      </c>
      <c r="C537" s="147">
        <v>342.33</v>
      </c>
      <c r="D537" s="147">
        <v>337.58</v>
      </c>
      <c r="E537" s="147">
        <v>457.17</v>
      </c>
      <c r="F537" s="147">
        <v>33</v>
      </c>
      <c r="G537" s="147">
        <v>174.67</v>
      </c>
      <c r="H537" s="147">
        <v>457.17</v>
      </c>
      <c r="I537" s="147">
        <v>33</v>
      </c>
      <c r="J537" s="147">
        <v>174.67</v>
      </c>
    </row>
    <row r="538" spans="1:10" x14ac:dyDescent="0.15">
      <c r="A538" s="146">
        <v>2389.5</v>
      </c>
      <c r="B538" s="146">
        <v>885.75</v>
      </c>
      <c r="C538" s="146">
        <v>344.17</v>
      </c>
      <c r="D538" s="146">
        <v>337.67</v>
      </c>
      <c r="E538" s="146">
        <v>458</v>
      </c>
      <c r="F538" s="146">
        <v>33.92</v>
      </c>
      <c r="G538" s="146">
        <v>174.75</v>
      </c>
      <c r="H538" s="146">
        <v>458</v>
      </c>
      <c r="I538" s="146">
        <v>33.92</v>
      </c>
      <c r="J538" s="146">
        <v>174.75</v>
      </c>
    </row>
    <row r="539" spans="1:10" x14ac:dyDescent="0.15">
      <c r="A539" s="147">
        <v>2394</v>
      </c>
      <c r="B539" s="147">
        <v>887.42</v>
      </c>
      <c r="C539" s="147">
        <v>346</v>
      </c>
      <c r="D539" s="147">
        <v>337.83</v>
      </c>
      <c r="E539" s="147">
        <v>458.92</v>
      </c>
      <c r="F539" s="147">
        <v>35</v>
      </c>
      <c r="G539" s="147">
        <v>174.75</v>
      </c>
      <c r="H539" s="147">
        <v>458.92</v>
      </c>
      <c r="I539" s="147">
        <v>35</v>
      </c>
      <c r="J539" s="147">
        <v>174.75</v>
      </c>
    </row>
    <row r="540" spans="1:10" x14ac:dyDescent="0.15">
      <c r="A540" s="146">
        <v>2398.5</v>
      </c>
      <c r="B540" s="146">
        <v>889.08</v>
      </c>
      <c r="C540" s="146">
        <v>347.83</v>
      </c>
      <c r="D540" s="146">
        <v>337.92</v>
      </c>
      <c r="E540" s="146">
        <v>459.75</v>
      </c>
      <c r="F540" s="146">
        <v>35.83</v>
      </c>
      <c r="G540" s="146">
        <v>174.83</v>
      </c>
      <c r="H540" s="146">
        <v>459.75</v>
      </c>
      <c r="I540" s="146">
        <v>35.83</v>
      </c>
      <c r="J540" s="146">
        <v>174.83</v>
      </c>
    </row>
    <row r="541" spans="1:10" x14ac:dyDescent="0.15">
      <c r="A541" s="147">
        <v>2403</v>
      </c>
      <c r="B541" s="147">
        <v>890.75</v>
      </c>
      <c r="C541" s="147">
        <v>349.58</v>
      </c>
      <c r="D541" s="147">
        <v>338.08</v>
      </c>
      <c r="E541" s="147">
        <v>460.58</v>
      </c>
      <c r="F541" s="147">
        <v>36.75</v>
      </c>
      <c r="G541" s="147">
        <v>174.92</v>
      </c>
      <c r="H541" s="147">
        <v>460.58</v>
      </c>
      <c r="I541" s="147">
        <v>36.75</v>
      </c>
      <c r="J541" s="147">
        <v>174.92</v>
      </c>
    </row>
    <row r="542" spans="1:10" x14ac:dyDescent="0.15">
      <c r="A542" s="146">
        <v>2407.5</v>
      </c>
      <c r="B542" s="146">
        <v>892.42</v>
      </c>
      <c r="C542" s="146">
        <v>351.42</v>
      </c>
      <c r="D542" s="146">
        <v>338.17</v>
      </c>
      <c r="E542" s="146">
        <v>461.5</v>
      </c>
      <c r="F542" s="146">
        <v>37.75</v>
      </c>
      <c r="G542" s="146">
        <v>175</v>
      </c>
      <c r="H542" s="146">
        <v>461.5</v>
      </c>
      <c r="I542" s="146">
        <v>37.75</v>
      </c>
      <c r="J542" s="146">
        <v>175</v>
      </c>
    </row>
    <row r="543" spans="1:10" x14ac:dyDescent="0.15">
      <c r="A543" s="147">
        <v>2412</v>
      </c>
      <c r="B543" s="147">
        <v>894.08</v>
      </c>
      <c r="C543" s="147">
        <v>353.33</v>
      </c>
      <c r="D543" s="147">
        <v>338.25</v>
      </c>
      <c r="E543" s="147">
        <v>462.33</v>
      </c>
      <c r="F543" s="147">
        <v>38.67</v>
      </c>
      <c r="G543" s="147">
        <v>175</v>
      </c>
      <c r="H543" s="147">
        <v>462.33</v>
      </c>
      <c r="I543" s="147">
        <v>38.67</v>
      </c>
      <c r="J543" s="147">
        <v>175</v>
      </c>
    </row>
    <row r="544" spans="1:10" x14ac:dyDescent="0.15">
      <c r="A544" s="146">
        <v>2416.5</v>
      </c>
      <c r="B544" s="146">
        <v>895.75</v>
      </c>
      <c r="C544" s="146">
        <v>355.08</v>
      </c>
      <c r="D544" s="146">
        <v>338.42</v>
      </c>
      <c r="E544" s="146">
        <v>463.17</v>
      </c>
      <c r="F544" s="146">
        <v>39.58</v>
      </c>
      <c r="G544" s="146">
        <v>175.08</v>
      </c>
      <c r="H544" s="146">
        <v>463.17</v>
      </c>
      <c r="I544" s="146">
        <v>39.58</v>
      </c>
      <c r="J544" s="146">
        <v>175.08</v>
      </c>
    </row>
    <row r="545" spans="1:10" x14ac:dyDescent="0.15">
      <c r="A545" s="147">
        <v>2421</v>
      </c>
      <c r="B545" s="147">
        <v>897.42</v>
      </c>
      <c r="C545" s="147">
        <v>356.92</v>
      </c>
      <c r="D545" s="147">
        <v>338.5</v>
      </c>
      <c r="E545" s="147">
        <v>464.08</v>
      </c>
      <c r="F545" s="147">
        <v>40.58</v>
      </c>
      <c r="G545" s="147">
        <v>175.17</v>
      </c>
      <c r="H545" s="147">
        <v>464.08</v>
      </c>
      <c r="I545" s="147">
        <v>40.58</v>
      </c>
      <c r="J545" s="147">
        <v>175.17</v>
      </c>
    </row>
    <row r="546" spans="1:10" x14ac:dyDescent="0.15">
      <c r="A546" s="146">
        <v>2425.5</v>
      </c>
      <c r="B546" s="146">
        <v>899.08</v>
      </c>
      <c r="C546" s="146">
        <v>358.67</v>
      </c>
      <c r="D546" s="146">
        <v>338.67</v>
      </c>
      <c r="E546" s="146">
        <v>464.92</v>
      </c>
      <c r="F546" s="146">
        <v>41.42</v>
      </c>
      <c r="G546" s="146">
        <v>175.25</v>
      </c>
      <c r="H546" s="146">
        <v>464.92</v>
      </c>
      <c r="I546" s="146">
        <v>41.42</v>
      </c>
      <c r="J546" s="146">
        <v>175.25</v>
      </c>
    </row>
    <row r="547" spans="1:10" x14ac:dyDescent="0.15">
      <c r="A547" s="147">
        <v>2430</v>
      </c>
      <c r="B547" s="147">
        <v>900.75</v>
      </c>
      <c r="C547" s="147">
        <v>360.58</v>
      </c>
      <c r="D547" s="147">
        <v>338.75</v>
      </c>
      <c r="E547" s="147">
        <v>465.75</v>
      </c>
      <c r="F547" s="147">
        <v>42.42</v>
      </c>
      <c r="G547" s="147">
        <v>175.25</v>
      </c>
      <c r="H547" s="147">
        <v>465.75</v>
      </c>
      <c r="I547" s="147">
        <v>42.42</v>
      </c>
      <c r="J547" s="147">
        <v>175.25</v>
      </c>
    </row>
    <row r="548" spans="1:10" x14ac:dyDescent="0.15">
      <c r="A548" s="146">
        <v>2434.5</v>
      </c>
      <c r="B548" s="146">
        <v>902.42</v>
      </c>
      <c r="C548" s="146">
        <v>362.42</v>
      </c>
      <c r="D548" s="146">
        <v>338.83</v>
      </c>
      <c r="E548" s="146">
        <v>466.67</v>
      </c>
      <c r="F548" s="146">
        <v>43.42</v>
      </c>
      <c r="G548" s="146">
        <v>175.33</v>
      </c>
      <c r="H548" s="146">
        <v>466.67</v>
      </c>
      <c r="I548" s="146">
        <v>43.42</v>
      </c>
      <c r="J548" s="146">
        <v>175.33</v>
      </c>
    </row>
    <row r="549" spans="1:10" x14ac:dyDescent="0.15">
      <c r="A549" s="147">
        <v>2439</v>
      </c>
      <c r="B549" s="147">
        <v>904.08</v>
      </c>
      <c r="C549" s="147">
        <v>364.17</v>
      </c>
      <c r="D549" s="147">
        <v>339</v>
      </c>
      <c r="E549" s="147">
        <v>467.5</v>
      </c>
      <c r="F549" s="147">
        <v>44.25</v>
      </c>
      <c r="G549" s="147">
        <v>175.42</v>
      </c>
      <c r="H549" s="147">
        <v>467.5</v>
      </c>
      <c r="I549" s="147">
        <v>44.25</v>
      </c>
      <c r="J549" s="147">
        <v>175.42</v>
      </c>
    </row>
    <row r="550" spans="1:10" x14ac:dyDescent="0.15">
      <c r="A550" s="146">
        <v>2443.5</v>
      </c>
      <c r="B550" s="146">
        <v>905.75</v>
      </c>
      <c r="C550" s="146">
        <v>366</v>
      </c>
      <c r="D550" s="146">
        <v>339.08</v>
      </c>
      <c r="E550" s="146">
        <v>468.42</v>
      </c>
      <c r="F550" s="146">
        <v>45.33</v>
      </c>
      <c r="G550" s="146">
        <v>175.42</v>
      </c>
      <c r="H550" s="146">
        <v>468.42</v>
      </c>
      <c r="I550" s="146">
        <v>45.33</v>
      </c>
      <c r="J550" s="146">
        <v>175.42</v>
      </c>
    </row>
    <row r="551" spans="1:10" x14ac:dyDescent="0.15">
      <c r="A551" s="147">
        <v>2448</v>
      </c>
      <c r="B551" s="147">
        <v>907.42</v>
      </c>
      <c r="C551" s="147">
        <v>367.83</v>
      </c>
      <c r="D551" s="147">
        <v>339.25</v>
      </c>
      <c r="E551" s="147">
        <v>469.25</v>
      </c>
      <c r="F551" s="147">
        <v>46.25</v>
      </c>
      <c r="G551" s="147">
        <v>175.5</v>
      </c>
      <c r="H551" s="147">
        <v>469.25</v>
      </c>
      <c r="I551" s="147">
        <v>46.25</v>
      </c>
      <c r="J551" s="147">
        <v>175.5</v>
      </c>
    </row>
    <row r="552" spans="1:10" x14ac:dyDescent="0.15">
      <c r="A552" s="146">
        <v>2452.5</v>
      </c>
      <c r="B552" s="146">
        <v>909.08</v>
      </c>
      <c r="C552" s="146">
        <v>369.67</v>
      </c>
      <c r="D552" s="146">
        <v>339.33</v>
      </c>
      <c r="E552" s="146">
        <v>470.08</v>
      </c>
      <c r="F552" s="146">
        <v>47.08</v>
      </c>
      <c r="G552" s="146">
        <v>175.58</v>
      </c>
      <c r="H552" s="146">
        <v>470.08</v>
      </c>
      <c r="I552" s="146">
        <v>47.08</v>
      </c>
      <c r="J552" s="146">
        <v>175.58</v>
      </c>
    </row>
    <row r="553" spans="1:10" x14ac:dyDescent="0.15">
      <c r="A553" s="147">
        <v>2457</v>
      </c>
      <c r="B553" s="147">
        <v>910.75</v>
      </c>
      <c r="C553" s="147">
        <v>371.42</v>
      </c>
      <c r="D553" s="147">
        <v>339.5</v>
      </c>
      <c r="E553" s="147">
        <v>471</v>
      </c>
      <c r="F553" s="147">
        <v>48.08</v>
      </c>
      <c r="G553" s="147">
        <v>175.67</v>
      </c>
      <c r="H553" s="147">
        <v>471</v>
      </c>
      <c r="I553" s="147">
        <v>48.08</v>
      </c>
      <c r="J553" s="147">
        <v>175.67</v>
      </c>
    </row>
    <row r="554" spans="1:10" x14ac:dyDescent="0.15">
      <c r="A554" s="146">
        <v>2461.5</v>
      </c>
      <c r="B554" s="146">
        <v>912.42</v>
      </c>
      <c r="C554" s="146">
        <v>373.25</v>
      </c>
      <c r="D554" s="146">
        <v>339.58</v>
      </c>
      <c r="E554" s="146">
        <v>471.83</v>
      </c>
      <c r="F554" s="146">
        <v>49.08</v>
      </c>
      <c r="G554" s="146">
        <v>175.67</v>
      </c>
      <c r="H554" s="146">
        <v>471.83</v>
      </c>
      <c r="I554" s="146">
        <v>49.08</v>
      </c>
      <c r="J554" s="146">
        <v>175.67</v>
      </c>
    </row>
    <row r="555" spans="1:10" x14ac:dyDescent="0.15">
      <c r="A555" s="147">
        <v>2466</v>
      </c>
      <c r="B555" s="147">
        <v>914.08</v>
      </c>
      <c r="C555" s="147">
        <v>375.17</v>
      </c>
      <c r="D555" s="147">
        <v>339.67</v>
      </c>
      <c r="E555" s="147">
        <v>472.67</v>
      </c>
      <c r="F555" s="147">
        <v>50</v>
      </c>
      <c r="G555" s="147">
        <v>175.75</v>
      </c>
      <c r="H555" s="147">
        <v>472.67</v>
      </c>
      <c r="I555" s="147">
        <v>50</v>
      </c>
      <c r="J555" s="147">
        <v>175.75</v>
      </c>
    </row>
    <row r="556" spans="1:10" x14ac:dyDescent="0.15">
      <c r="A556" s="146">
        <v>2470.5</v>
      </c>
      <c r="B556" s="146">
        <v>915.75</v>
      </c>
      <c r="C556" s="146">
        <v>376.92</v>
      </c>
      <c r="D556" s="146">
        <v>339.83</v>
      </c>
      <c r="E556" s="146">
        <v>473.58</v>
      </c>
      <c r="F556" s="146">
        <v>50.92</v>
      </c>
      <c r="G556" s="146">
        <v>175.83</v>
      </c>
      <c r="H556" s="146">
        <v>473.58</v>
      </c>
      <c r="I556" s="146">
        <v>50.92</v>
      </c>
      <c r="J556" s="146">
        <v>175.83</v>
      </c>
    </row>
    <row r="557" spans="1:10" x14ac:dyDescent="0.15">
      <c r="A557" s="147">
        <v>2475</v>
      </c>
      <c r="B557" s="147">
        <v>917.42</v>
      </c>
      <c r="C557" s="147">
        <v>378.75</v>
      </c>
      <c r="D557" s="147">
        <v>339.92</v>
      </c>
      <c r="E557" s="147">
        <v>474.42</v>
      </c>
      <c r="F557" s="147">
        <v>51.83</v>
      </c>
      <c r="G557" s="147">
        <v>175.92</v>
      </c>
      <c r="H557" s="147">
        <v>474.42</v>
      </c>
      <c r="I557" s="147">
        <v>51.83</v>
      </c>
      <c r="J557" s="147">
        <v>175.92</v>
      </c>
    </row>
    <row r="558" spans="1:10" x14ac:dyDescent="0.15">
      <c r="A558" s="146">
        <v>2479.5</v>
      </c>
      <c r="B558" s="146">
        <v>919.08</v>
      </c>
      <c r="C558" s="146">
        <v>380.5</v>
      </c>
      <c r="D558" s="146">
        <v>340.08</v>
      </c>
      <c r="E558" s="146">
        <v>475.25</v>
      </c>
      <c r="F558" s="146">
        <v>52.83</v>
      </c>
      <c r="G558" s="146">
        <v>175.92</v>
      </c>
      <c r="H558" s="146">
        <v>475.25</v>
      </c>
      <c r="I558" s="146">
        <v>52.83</v>
      </c>
      <c r="J558" s="146">
        <v>175.92</v>
      </c>
    </row>
    <row r="559" spans="1:10" x14ac:dyDescent="0.15">
      <c r="A559" s="147">
        <v>2484</v>
      </c>
      <c r="B559" s="147">
        <v>920.75</v>
      </c>
      <c r="C559" s="147">
        <v>382.42</v>
      </c>
      <c r="D559" s="147">
        <v>340.17</v>
      </c>
      <c r="E559" s="147">
        <v>476.17</v>
      </c>
      <c r="F559" s="147">
        <v>53.75</v>
      </c>
      <c r="G559" s="147">
        <v>176</v>
      </c>
      <c r="H559" s="147">
        <v>476.17</v>
      </c>
      <c r="I559" s="147">
        <v>53.75</v>
      </c>
      <c r="J559" s="147">
        <v>176</v>
      </c>
    </row>
    <row r="560" spans="1:10" x14ac:dyDescent="0.15">
      <c r="A560" s="146">
        <v>2488.5</v>
      </c>
      <c r="B560" s="146">
        <v>922.42</v>
      </c>
      <c r="C560" s="146">
        <v>384.25</v>
      </c>
      <c r="D560" s="146">
        <v>340.25</v>
      </c>
      <c r="E560" s="146">
        <v>477</v>
      </c>
      <c r="F560" s="146">
        <v>54.67</v>
      </c>
      <c r="G560" s="146">
        <v>176.08</v>
      </c>
      <c r="H560" s="146">
        <v>477</v>
      </c>
      <c r="I560" s="146">
        <v>54.67</v>
      </c>
      <c r="J560" s="146">
        <v>176.08</v>
      </c>
    </row>
    <row r="561" spans="1:10" x14ac:dyDescent="0.15">
      <c r="A561" s="147">
        <v>2493</v>
      </c>
      <c r="B561" s="147">
        <v>924.08</v>
      </c>
      <c r="C561" s="147">
        <v>386</v>
      </c>
      <c r="D561" s="147">
        <v>340.42</v>
      </c>
      <c r="E561" s="147">
        <v>477.83</v>
      </c>
      <c r="F561" s="147">
        <v>55.67</v>
      </c>
      <c r="G561" s="147">
        <v>176.08</v>
      </c>
      <c r="H561" s="147">
        <v>477.83</v>
      </c>
      <c r="I561" s="147">
        <v>55.67</v>
      </c>
      <c r="J561" s="147">
        <v>176.08</v>
      </c>
    </row>
    <row r="562" spans="1:10" x14ac:dyDescent="0.15">
      <c r="A562" s="146">
        <v>2497.5</v>
      </c>
      <c r="B562" s="146">
        <v>925.75</v>
      </c>
      <c r="C562" s="146">
        <v>387.83</v>
      </c>
      <c r="D562" s="146">
        <v>340.5</v>
      </c>
      <c r="E562" s="146">
        <v>478.75</v>
      </c>
      <c r="F562" s="146">
        <v>56.58</v>
      </c>
      <c r="G562" s="146">
        <v>176.17</v>
      </c>
      <c r="H562" s="146">
        <v>478.75</v>
      </c>
      <c r="I562" s="146">
        <v>56.58</v>
      </c>
      <c r="J562" s="146">
        <v>176.17</v>
      </c>
    </row>
    <row r="563" spans="1:10" x14ac:dyDescent="0.15">
      <c r="A563" s="147">
        <v>2502</v>
      </c>
      <c r="B563" s="147">
        <v>927.42</v>
      </c>
      <c r="C563" s="147">
        <v>389.67</v>
      </c>
      <c r="D563" s="147">
        <v>340.67</v>
      </c>
      <c r="E563" s="147">
        <v>479.58</v>
      </c>
      <c r="F563" s="147">
        <v>57.5</v>
      </c>
      <c r="G563" s="147">
        <v>176.25</v>
      </c>
      <c r="H563" s="147">
        <v>479.58</v>
      </c>
      <c r="I563" s="147">
        <v>57.5</v>
      </c>
      <c r="J563" s="147">
        <v>176.25</v>
      </c>
    </row>
    <row r="564" spans="1:10" x14ac:dyDescent="0.15">
      <c r="A564" s="146">
        <v>2506.5</v>
      </c>
      <c r="B564" s="146">
        <v>929.08</v>
      </c>
      <c r="C564" s="146">
        <v>391.5</v>
      </c>
      <c r="D564" s="146">
        <v>340.75</v>
      </c>
      <c r="E564" s="146">
        <v>480.42</v>
      </c>
      <c r="F564" s="146">
        <v>58.42</v>
      </c>
      <c r="G564" s="146">
        <v>176.33</v>
      </c>
      <c r="H564" s="146">
        <v>480.42</v>
      </c>
      <c r="I564" s="146">
        <v>58.42</v>
      </c>
      <c r="J564" s="146">
        <v>176.33</v>
      </c>
    </row>
    <row r="565" spans="1:10" x14ac:dyDescent="0.15">
      <c r="A565" s="147">
        <v>2511</v>
      </c>
      <c r="B565" s="147">
        <v>930.75</v>
      </c>
      <c r="C565" s="147">
        <v>393.33</v>
      </c>
      <c r="D565" s="147">
        <v>340.83</v>
      </c>
      <c r="E565" s="147">
        <v>481.33</v>
      </c>
      <c r="F565" s="147">
        <v>59.42</v>
      </c>
      <c r="G565" s="147">
        <v>176.33</v>
      </c>
      <c r="H565" s="147">
        <v>481.33</v>
      </c>
      <c r="I565" s="147">
        <v>59.42</v>
      </c>
      <c r="J565" s="147">
        <v>176.33</v>
      </c>
    </row>
    <row r="566" spans="1:10" x14ac:dyDescent="0.15">
      <c r="A566" s="146">
        <v>2515.5</v>
      </c>
      <c r="B566" s="146">
        <v>932.42</v>
      </c>
      <c r="C566" s="146">
        <v>395.08</v>
      </c>
      <c r="D566" s="146">
        <v>341</v>
      </c>
      <c r="E566" s="146">
        <v>482.17</v>
      </c>
      <c r="F566" s="146">
        <v>60.33</v>
      </c>
      <c r="G566" s="146">
        <v>176.42</v>
      </c>
      <c r="H566" s="146">
        <v>482.17</v>
      </c>
      <c r="I566" s="146">
        <v>60.33</v>
      </c>
      <c r="J566" s="146">
        <v>176.42</v>
      </c>
    </row>
    <row r="567" spans="1:10" x14ac:dyDescent="0.15">
      <c r="A567" s="147">
        <v>2520</v>
      </c>
      <c r="B567" s="147">
        <v>934.08</v>
      </c>
      <c r="C567" s="147">
        <v>397</v>
      </c>
      <c r="D567" s="147">
        <v>341.08</v>
      </c>
      <c r="E567" s="147">
        <v>483.08</v>
      </c>
      <c r="F567" s="147">
        <v>61.33</v>
      </c>
      <c r="G567" s="147">
        <v>176.5</v>
      </c>
      <c r="H567" s="147">
        <v>483.08</v>
      </c>
      <c r="I567" s="147">
        <v>61.33</v>
      </c>
      <c r="J567" s="147">
        <v>176.5</v>
      </c>
    </row>
    <row r="568" spans="1:10" x14ac:dyDescent="0.15">
      <c r="A568" s="146">
        <v>2524.5</v>
      </c>
      <c r="B568" s="146">
        <v>935.75</v>
      </c>
      <c r="C568" s="146">
        <v>398.75</v>
      </c>
      <c r="D568" s="146">
        <v>341.25</v>
      </c>
      <c r="E568" s="146">
        <v>483.92</v>
      </c>
      <c r="F568" s="146">
        <v>62.17</v>
      </c>
      <c r="G568" s="146">
        <v>176.58</v>
      </c>
      <c r="H568" s="146">
        <v>483.92</v>
      </c>
      <c r="I568" s="146">
        <v>62.17</v>
      </c>
      <c r="J568" s="146">
        <v>176.58</v>
      </c>
    </row>
    <row r="569" spans="1:10" x14ac:dyDescent="0.15">
      <c r="A569" s="147">
        <v>2529</v>
      </c>
      <c r="B569" s="147">
        <v>937.5</v>
      </c>
      <c r="C569" s="147">
        <v>400.67</v>
      </c>
      <c r="D569" s="147">
        <v>341.33</v>
      </c>
      <c r="E569" s="147">
        <v>484.75</v>
      </c>
      <c r="F569" s="147">
        <v>63.17</v>
      </c>
      <c r="G569" s="147">
        <v>176.58</v>
      </c>
      <c r="H569" s="147">
        <v>484.75</v>
      </c>
      <c r="I569" s="147">
        <v>63.17</v>
      </c>
      <c r="J569" s="147">
        <v>176.58</v>
      </c>
    </row>
    <row r="570" spans="1:10" x14ac:dyDescent="0.15">
      <c r="A570" s="146">
        <v>2533.5</v>
      </c>
      <c r="B570" s="146">
        <v>939.17</v>
      </c>
      <c r="C570" s="146">
        <v>402.42</v>
      </c>
      <c r="D570" s="146">
        <v>341.5</v>
      </c>
      <c r="E570" s="146">
        <v>485.67</v>
      </c>
      <c r="F570" s="146">
        <v>64.17</v>
      </c>
      <c r="G570" s="146">
        <v>176.67</v>
      </c>
      <c r="H570" s="146">
        <v>485.67</v>
      </c>
      <c r="I570" s="146">
        <v>64.17</v>
      </c>
      <c r="J570" s="146">
        <v>176.67</v>
      </c>
    </row>
    <row r="571" spans="1:10" x14ac:dyDescent="0.15">
      <c r="A571" s="147">
        <v>2538</v>
      </c>
      <c r="B571" s="147">
        <v>940.83</v>
      </c>
      <c r="C571" s="147">
        <v>404.25</v>
      </c>
      <c r="D571" s="147">
        <v>341.58</v>
      </c>
      <c r="E571" s="147">
        <v>486.5</v>
      </c>
      <c r="F571" s="147">
        <v>65</v>
      </c>
      <c r="G571" s="147">
        <v>176.75</v>
      </c>
      <c r="H571" s="147">
        <v>486.5</v>
      </c>
      <c r="I571" s="147">
        <v>65</v>
      </c>
      <c r="J571" s="147">
        <v>176.75</v>
      </c>
    </row>
    <row r="572" spans="1:10" x14ac:dyDescent="0.15">
      <c r="A572" s="146">
        <v>2542.5</v>
      </c>
      <c r="B572" s="146">
        <v>942.5</v>
      </c>
      <c r="C572" s="146">
        <v>406.17</v>
      </c>
      <c r="D572" s="146">
        <v>341.67</v>
      </c>
      <c r="E572" s="146">
        <v>487.33</v>
      </c>
      <c r="F572" s="146">
        <v>66</v>
      </c>
      <c r="G572" s="146">
        <v>176.75</v>
      </c>
      <c r="H572" s="146">
        <v>487.33</v>
      </c>
      <c r="I572" s="146">
        <v>66</v>
      </c>
      <c r="J572" s="146">
        <v>176.75</v>
      </c>
    </row>
    <row r="573" spans="1:10" x14ac:dyDescent="0.15">
      <c r="A573" s="147">
        <v>2547</v>
      </c>
      <c r="B573" s="147">
        <v>944.17</v>
      </c>
      <c r="C573" s="147">
        <v>407.92</v>
      </c>
      <c r="D573" s="147">
        <v>341.83</v>
      </c>
      <c r="E573" s="147">
        <v>488.25</v>
      </c>
      <c r="F573" s="147">
        <v>67</v>
      </c>
      <c r="G573" s="147">
        <v>176.83</v>
      </c>
      <c r="H573" s="147">
        <v>488.25</v>
      </c>
      <c r="I573" s="147">
        <v>67</v>
      </c>
      <c r="J573" s="147">
        <v>176.83</v>
      </c>
    </row>
    <row r="574" spans="1:10" x14ac:dyDescent="0.15">
      <c r="A574" s="146">
        <v>2551.5</v>
      </c>
      <c r="B574" s="146">
        <v>945.83</v>
      </c>
      <c r="C574" s="146">
        <v>409.75</v>
      </c>
      <c r="D574" s="146">
        <v>341.92</v>
      </c>
      <c r="E574" s="146">
        <v>489.08</v>
      </c>
      <c r="F574" s="146">
        <v>67.83</v>
      </c>
      <c r="G574" s="146">
        <v>176.92</v>
      </c>
      <c r="H574" s="146">
        <v>489.08</v>
      </c>
      <c r="I574" s="146">
        <v>67.83</v>
      </c>
      <c r="J574" s="146">
        <v>176.92</v>
      </c>
    </row>
    <row r="575" spans="1:10" x14ac:dyDescent="0.15">
      <c r="A575" s="147">
        <v>2556</v>
      </c>
      <c r="B575" s="147">
        <v>947.5</v>
      </c>
      <c r="C575" s="147">
        <v>411.5</v>
      </c>
      <c r="D575" s="147">
        <v>342.08</v>
      </c>
      <c r="E575" s="147">
        <v>489.92</v>
      </c>
      <c r="F575" s="147">
        <v>68.75</v>
      </c>
      <c r="G575" s="147">
        <v>177</v>
      </c>
      <c r="H575" s="147">
        <v>489.92</v>
      </c>
      <c r="I575" s="147">
        <v>68.75</v>
      </c>
      <c r="J575" s="147">
        <v>177</v>
      </c>
    </row>
    <row r="576" spans="1:10" x14ac:dyDescent="0.15">
      <c r="A576" s="146">
        <v>2560.5</v>
      </c>
      <c r="B576" s="146">
        <v>949.17</v>
      </c>
      <c r="C576" s="146">
        <v>413.42</v>
      </c>
      <c r="D576" s="146">
        <v>342.17</v>
      </c>
      <c r="E576" s="146">
        <v>490.83</v>
      </c>
      <c r="F576" s="146">
        <v>69.83</v>
      </c>
      <c r="G576" s="146">
        <v>177</v>
      </c>
      <c r="H576" s="146">
        <v>490.83</v>
      </c>
      <c r="I576" s="146">
        <v>69.83</v>
      </c>
      <c r="J576" s="146">
        <v>177</v>
      </c>
    </row>
    <row r="577" spans="1:10" x14ac:dyDescent="0.15">
      <c r="A577" s="147">
        <v>2565</v>
      </c>
      <c r="B577" s="147">
        <v>950.83</v>
      </c>
      <c r="C577" s="147">
        <v>415.25</v>
      </c>
      <c r="D577" s="147">
        <v>342.25</v>
      </c>
      <c r="E577" s="147">
        <v>491.67</v>
      </c>
      <c r="F577" s="147">
        <v>70.67</v>
      </c>
      <c r="G577" s="147">
        <v>177.08</v>
      </c>
      <c r="H577" s="147">
        <v>491.67</v>
      </c>
      <c r="I577" s="147">
        <v>70.67</v>
      </c>
      <c r="J577" s="147">
        <v>177.08</v>
      </c>
    </row>
    <row r="578" spans="1:10" x14ac:dyDescent="0.15">
      <c r="A578" s="146">
        <v>2569.5</v>
      </c>
      <c r="B578" s="146">
        <v>952.5</v>
      </c>
      <c r="C578" s="146">
        <v>417</v>
      </c>
      <c r="D578" s="146">
        <v>342.42</v>
      </c>
      <c r="E578" s="146">
        <v>492.5</v>
      </c>
      <c r="F578" s="146">
        <v>71.58</v>
      </c>
      <c r="G578" s="146">
        <v>177.17</v>
      </c>
      <c r="H578" s="146">
        <v>492.5</v>
      </c>
      <c r="I578" s="146">
        <v>71.58</v>
      </c>
      <c r="J578" s="146">
        <v>177.17</v>
      </c>
    </row>
    <row r="579" spans="1:10" x14ac:dyDescent="0.15">
      <c r="A579" s="147">
        <v>2574</v>
      </c>
      <c r="B579" s="147">
        <v>954.17</v>
      </c>
      <c r="C579" s="147">
        <v>418.83</v>
      </c>
      <c r="D579" s="147">
        <v>342.5</v>
      </c>
      <c r="E579" s="147">
        <v>493.42</v>
      </c>
      <c r="F579" s="147">
        <v>72.58</v>
      </c>
      <c r="G579" s="147">
        <v>177.25</v>
      </c>
      <c r="H579" s="147">
        <v>493.42</v>
      </c>
      <c r="I579" s="147">
        <v>72.58</v>
      </c>
      <c r="J579" s="147">
        <v>177.25</v>
      </c>
    </row>
    <row r="580" spans="1:10" x14ac:dyDescent="0.15">
      <c r="A580" s="146">
        <v>2578.5</v>
      </c>
      <c r="B580" s="146">
        <v>955.83</v>
      </c>
      <c r="C580" s="146">
        <v>420.67</v>
      </c>
      <c r="D580" s="146">
        <v>342.67</v>
      </c>
      <c r="E580" s="146">
        <v>494.25</v>
      </c>
      <c r="F580" s="146">
        <v>73.5</v>
      </c>
      <c r="G580" s="146">
        <v>177.25</v>
      </c>
      <c r="H580" s="146">
        <v>494.25</v>
      </c>
      <c r="I580" s="146">
        <v>73.5</v>
      </c>
      <c r="J580" s="146">
        <v>177.25</v>
      </c>
    </row>
    <row r="581" spans="1:10" x14ac:dyDescent="0.15">
      <c r="A581" s="147">
        <v>2583</v>
      </c>
      <c r="B581" s="147">
        <v>957.5</v>
      </c>
      <c r="C581" s="147">
        <v>422.5</v>
      </c>
      <c r="D581" s="147">
        <v>342.75</v>
      </c>
      <c r="E581" s="147">
        <v>495.08</v>
      </c>
      <c r="F581" s="147">
        <v>74.42</v>
      </c>
      <c r="G581" s="147">
        <v>177.33</v>
      </c>
      <c r="H581" s="147">
        <v>495.08</v>
      </c>
      <c r="I581" s="147">
        <v>74.42</v>
      </c>
      <c r="J581" s="147">
        <v>177.33</v>
      </c>
    </row>
    <row r="582" spans="1:10" x14ac:dyDescent="0.15">
      <c r="A582" s="146">
        <v>2587.5</v>
      </c>
      <c r="B582" s="146">
        <v>959.17</v>
      </c>
      <c r="C582" s="146">
        <v>424.33</v>
      </c>
      <c r="D582" s="146">
        <v>342.83</v>
      </c>
      <c r="E582" s="146">
        <v>496</v>
      </c>
      <c r="F582" s="146">
        <v>75.42</v>
      </c>
      <c r="G582" s="146">
        <v>177.42</v>
      </c>
      <c r="H582" s="146">
        <v>496</v>
      </c>
      <c r="I582" s="146">
        <v>75.42</v>
      </c>
      <c r="J582" s="146">
        <v>177.42</v>
      </c>
    </row>
    <row r="583" spans="1:10" x14ac:dyDescent="0.15">
      <c r="A583" s="147">
        <v>2592</v>
      </c>
      <c r="B583" s="147">
        <v>960.83</v>
      </c>
      <c r="C583" s="147">
        <v>426.08</v>
      </c>
      <c r="D583" s="147">
        <v>343</v>
      </c>
      <c r="E583" s="147">
        <v>496.83</v>
      </c>
      <c r="F583" s="147">
        <v>76.25</v>
      </c>
      <c r="G583" s="147">
        <v>177.5</v>
      </c>
      <c r="H583" s="147">
        <v>496.83</v>
      </c>
      <c r="I583" s="147">
        <v>76.25</v>
      </c>
      <c r="J583" s="147">
        <v>177.5</v>
      </c>
    </row>
    <row r="584" spans="1:10" x14ac:dyDescent="0.15">
      <c r="A584" s="146">
        <v>2596.5</v>
      </c>
      <c r="B584" s="146">
        <v>962.5</v>
      </c>
      <c r="C584" s="146">
        <v>428</v>
      </c>
      <c r="D584" s="146">
        <v>343.08</v>
      </c>
      <c r="E584" s="146">
        <v>497.67</v>
      </c>
      <c r="F584" s="146">
        <v>77.25</v>
      </c>
      <c r="G584" s="146">
        <v>177.5</v>
      </c>
      <c r="H584" s="146">
        <v>497.67</v>
      </c>
      <c r="I584" s="146">
        <v>77.25</v>
      </c>
      <c r="J584" s="146">
        <v>177.5</v>
      </c>
    </row>
    <row r="585" spans="1:10" x14ac:dyDescent="0.15">
      <c r="A585" s="147">
        <v>2601</v>
      </c>
      <c r="B585" s="147">
        <v>964.17</v>
      </c>
      <c r="C585" s="147">
        <v>429.75</v>
      </c>
      <c r="D585" s="147">
        <v>343.25</v>
      </c>
      <c r="E585" s="147">
        <v>498.58</v>
      </c>
      <c r="F585" s="147">
        <v>78.25</v>
      </c>
      <c r="G585" s="147">
        <v>177.58</v>
      </c>
      <c r="H585" s="147">
        <v>498.58</v>
      </c>
      <c r="I585" s="147">
        <v>78.25</v>
      </c>
      <c r="J585" s="147">
        <v>177.58</v>
      </c>
    </row>
    <row r="586" spans="1:10" x14ac:dyDescent="0.15">
      <c r="A586" s="146">
        <v>2605.5</v>
      </c>
      <c r="B586" s="146">
        <v>965.83</v>
      </c>
      <c r="C586" s="146">
        <v>431.58</v>
      </c>
      <c r="D586" s="146">
        <v>343.33</v>
      </c>
      <c r="E586" s="146">
        <v>499.42</v>
      </c>
      <c r="F586" s="146">
        <v>79.17</v>
      </c>
      <c r="G586" s="146">
        <v>177.67</v>
      </c>
      <c r="H586" s="146">
        <v>499.42</v>
      </c>
      <c r="I586" s="146">
        <v>79.17</v>
      </c>
      <c r="J586" s="146">
        <v>177.67</v>
      </c>
    </row>
    <row r="587" spans="1:10" x14ac:dyDescent="0.15">
      <c r="A587" s="147">
        <v>2610</v>
      </c>
      <c r="B587" s="147">
        <v>967.5</v>
      </c>
      <c r="C587" s="147">
        <v>433.42</v>
      </c>
      <c r="D587" s="147">
        <v>343.42</v>
      </c>
      <c r="E587" s="147">
        <v>500.33</v>
      </c>
      <c r="F587" s="147">
        <v>80.17</v>
      </c>
      <c r="G587" s="147">
        <v>177.67</v>
      </c>
      <c r="H587" s="147">
        <v>500.33</v>
      </c>
      <c r="I587" s="147">
        <v>80.17</v>
      </c>
      <c r="J587" s="147">
        <v>177.67</v>
      </c>
    </row>
    <row r="588" spans="1:10" x14ac:dyDescent="0.15">
      <c r="A588" s="146">
        <v>2614.5</v>
      </c>
      <c r="B588" s="146">
        <v>969.17</v>
      </c>
      <c r="C588" s="146">
        <v>435.25</v>
      </c>
      <c r="D588" s="146">
        <v>343.58</v>
      </c>
      <c r="E588" s="146">
        <v>501.17</v>
      </c>
      <c r="F588" s="146">
        <v>81.08</v>
      </c>
      <c r="G588" s="146">
        <v>177.75</v>
      </c>
      <c r="H588" s="146">
        <v>501.17</v>
      </c>
      <c r="I588" s="146">
        <v>81.08</v>
      </c>
      <c r="J588" s="146">
        <v>177.75</v>
      </c>
    </row>
    <row r="589" spans="1:10" x14ac:dyDescent="0.15">
      <c r="A589" s="147">
        <v>2619</v>
      </c>
      <c r="B589" s="147">
        <v>970.83</v>
      </c>
      <c r="C589" s="147">
        <v>437.08</v>
      </c>
      <c r="D589" s="147">
        <v>343.67</v>
      </c>
      <c r="E589" s="147">
        <v>502</v>
      </c>
      <c r="F589" s="147">
        <v>82</v>
      </c>
      <c r="G589" s="147">
        <v>177.83</v>
      </c>
      <c r="H589" s="147">
        <v>502</v>
      </c>
      <c r="I589" s="147">
        <v>82</v>
      </c>
      <c r="J589" s="147">
        <v>177.83</v>
      </c>
    </row>
    <row r="590" spans="1:10" x14ac:dyDescent="0.15">
      <c r="A590" s="146">
        <v>2623.5</v>
      </c>
      <c r="B590" s="146">
        <v>972.5</v>
      </c>
      <c r="C590" s="146">
        <v>438.83</v>
      </c>
      <c r="D590" s="146">
        <v>343.83</v>
      </c>
      <c r="E590" s="146">
        <v>502.92</v>
      </c>
      <c r="F590" s="146">
        <v>82.92</v>
      </c>
      <c r="G590" s="146">
        <v>177.92</v>
      </c>
      <c r="H590" s="146">
        <v>502.92</v>
      </c>
      <c r="I590" s="146">
        <v>82.92</v>
      </c>
      <c r="J590" s="146">
        <v>177.92</v>
      </c>
    </row>
    <row r="591" spans="1:10" x14ac:dyDescent="0.15">
      <c r="A591" s="147">
        <v>2628</v>
      </c>
      <c r="B591" s="147">
        <v>974.17</v>
      </c>
      <c r="C591" s="147">
        <v>440.67</v>
      </c>
      <c r="D591" s="147">
        <v>343.92</v>
      </c>
      <c r="E591" s="147">
        <v>503.75</v>
      </c>
      <c r="F591" s="147">
        <v>83.92</v>
      </c>
      <c r="G591" s="147">
        <v>177.92</v>
      </c>
      <c r="H591" s="147">
        <v>503.75</v>
      </c>
      <c r="I591" s="147">
        <v>83.92</v>
      </c>
      <c r="J591" s="147">
        <v>177.92</v>
      </c>
    </row>
    <row r="592" spans="1:10" x14ac:dyDescent="0.15">
      <c r="A592" s="146">
        <v>2632.5</v>
      </c>
      <c r="B592" s="146">
        <v>975.83</v>
      </c>
      <c r="C592" s="146">
        <v>442.5</v>
      </c>
      <c r="D592" s="146">
        <v>344.08</v>
      </c>
      <c r="E592" s="146">
        <v>504.58</v>
      </c>
      <c r="F592" s="146">
        <v>84.83</v>
      </c>
      <c r="G592" s="146">
        <v>178</v>
      </c>
      <c r="H592" s="146">
        <v>504.58</v>
      </c>
      <c r="I592" s="146">
        <v>84.83</v>
      </c>
      <c r="J592" s="146">
        <v>178</v>
      </c>
    </row>
    <row r="593" spans="1:10" x14ac:dyDescent="0.15">
      <c r="A593" s="147">
        <v>2637</v>
      </c>
      <c r="B593" s="147">
        <v>977.5</v>
      </c>
      <c r="C593" s="147">
        <v>444.33</v>
      </c>
      <c r="D593" s="147">
        <v>344.17</v>
      </c>
      <c r="E593" s="147">
        <v>505.5</v>
      </c>
      <c r="F593" s="147">
        <v>85.75</v>
      </c>
      <c r="G593" s="147">
        <v>178.08</v>
      </c>
      <c r="H593" s="147">
        <v>505.5</v>
      </c>
      <c r="I593" s="147">
        <v>85.75</v>
      </c>
      <c r="J593" s="147">
        <v>178.08</v>
      </c>
    </row>
    <row r="594" spans="1:10" x14ac:dyDescent="0.15">
      <c r="A594" s="146">
        <v>2641.5</v>
      </c>
      <c r="B594" s="146">
        <v>979.17</v>
      </c>
      <c r="C594" s="146">
        <v>446.17</v>
      </c>
      <c r="D594" s="146">
        <v>344.25</v>
      </c>
      <c r="E594" s="146">
        <v>506.33</v>
      </c>
      <c r="F594" s="146">
        <v>86.67</v>
      </c>
      <c r="G594" s="146">
        <v>178.17</v>
      </c>
      <c r="H594" s="146">
        <v>506.33</v>
      </c>
      <c r="I594" s="146">
        <v>86.67</v>
      </c>
      <c r="J594" s="146">
        <v>178.17</v>
      </c>
    </row>
    <row r="595" spans="1:10" x14ac:dyDescent="0.15">
      <c r="A595" s="147">
        <v>2646</v>
      </c>
      <c r="B595" s="147">
        <v>980.83</v>
      </c>
      <c r="C595" s="147">
        <v>447.92</v>
      </c>
      <c r="D595" s="147">
        <v>344.42</v>
      </c>
      <c r="E595" s="147">
        <v>507.17</v>
      </c>
      <c r="F595" s="147">
        <v>87.67</v>
      </c>
      <c r="G595" s="147">
        <v>178.17</v>
      </c>
      <c r="H595" s="147">
        <v>507.17</v>
      </c>
      <c r="I595" s="147">
        <v>87.67</v>
      </c>
      <c r="J595" s="147">
        <v>178.17</v>
      </c>
    </row>
    <row r="596" spans="1:10" x14ac:dyDescent="0.15">
      <c r="A596" s="146">
        <v>2650.5</v>
      </c>
      <c r="B596" s="146">
        <v>982.5</v>
      </c>
      <c r="C596" s="146">
        <v>449.83</v>
      </c>
      <c r="D596" s="146">
        <v>344.5</v>
      </c>
      <c r="E596" s="146">
        <v>508.08</v>
      </c>
      <c r="F596" s="146">
        <v>88.58</v>
      </c>
      <c r="G596" s="146">
        <v>178.25</v>
      </c>
      <c r="H596" s="146">
        <v>508.08</v>
      </c>
      <c r="I596" s="146">
        <v>88.58</v>
      </c>
      <c r="J596" s="146">
        <v>178.25</v>
      </c>
    </row>
    <row r="597" spans="1:10" x14ac:dyDescent="0.15">
      <c r="A597" s="147">
        <v>2655</v>
      </c>
      <c r="B597" s="147">
        <v>984.17</v>
      </c>
      <c r="C597" s="147">
        <v>451.58</v>
      </c>
      <c r="D597" s="147">
        <v>344.67</v>
      </c>
      <c r="E597" s="147">
        <v>508.92</v>
      </c>
      <c r="F597" s="147">
        <v>89.5</v>
      </c>
      <c r="G597" s="147">
        <v>178.33</v>
      </c>
      <c r="H597" s="147">
        <v>508.92</v>
      </c>
      <c r="I597" s="147">
        <v>89.5</v>
      </c>
      <c r="J597" s="147">
        <v>178.33</v>
      </c>
    </row>
    <row r="598" spans="1:10" x14ac:dyDescent="0.15">
      <c r="A598" s="146">
        <v>2659.5</v>
      </c>
      <c r="B598" s="146">
        <v>985.83</v>
      </c>
      <c r="C598" s="146">
        <v>453.42</v>
      </c>
      <c r="D598" s="146">
        <v>344.75</v>
      </c>
      <c r="E598" s="146">
        <v>509.75</v>
      </c>
      <c r="F598" s="146">
        <v>90.5</v>
      </c>
      <c r="G598" s="146">
        <v>178.33</v>
      </c>
      <c r="H598" s="146">
        <v>509.75</v>
      </c>
      <c r="I598" s="146">
        <v>90.5</v>
      </c>
      <c r="J598" s="146">
        <v>178.33</v>
      </c>
    </row>
    <row r="599" spans="1:10" x14ac:dyDescent="0.15">
      <c r="A599" s="147">
        <v>2664</v>
      </c>
      <c r="B599" s="147">
        <v>987.5</v>
      </c>
      <c r="C599" s="147">
        <v>455.25</v>
      </c>
      <c r="D599" s="147">
        <v>344.83</v>
      </c>
      <c r="E599" s="147">
        <v>510.67</v>
      </c>
      <c r="F599" s="147">
        <v>91.42</v>
      </c>
      <c r="G599" s="147">
        <v>178.42</v>
      </c>
      <c r="H599" s="147">
        <v>510.67</v>
      </c>
      <c r="I599" s="147">
        <v>91.42</v>
      </c>
      <c r="J599" s="147">
        <v>178.42</v>
      </c>
    </row>
    <row r="600" spans="1:10" x14ac:dyDescent="0.15">
      <c r="A600" s="146">
        <v>2668.5</v>
      </c>
      <c r="B600" s="146">
        <v>989.17</v>
      </c>
      <c r="C600" s="146">
        <v>457.08</v>
      </c>
      <c r="D600" s="146">
        <v>345</v>
      </c>
      <c r="E600" s="146">
        <v>511.5</v>
      </c>
      <c r="F600" s="146">
        <v>92.33</v>
      </c>
      <c r="G600" s="146">
        <v>178.5</v>
      </c>
      <c r="H600" s="146">
        <v>511.5</v>
      </c>
      <c r="I600" s="146">
        <v>92.33</v>
      </c>
      <c r="J600" s="146">
        <v>178.5</v>
      </c>
    </row>
    <row r="601" spans="1:10" x14ac:dyDescent="0.15">
      <c r="A601" s="147">
        <v>2673</v>
      </c>
      <c r="B601" s="147">
        <v>990.83</v>
      </c>
      <c r="C601" s="147">
        <v>458.92</v>
      </c>
      <c r="D601" s="147">
        <v>345.08</v>
      </c>
      <c r="E601" s="147">
        <v>512.33000000000004</v>
      </c>
      <c r="F601" s="147">
        <v>93.25</v>
      </c>
      <c r="G601" s="147">
        <v>178.58</v>
      </c>
      <c r="H601" s="147">
        <v>512.33000000000004</v>
      </c>
      <c r="I601" s="147">
        <v>93.25</v>
      </c>
      <c r="J601" s="147">
        <v>178.58</v>
      </c>
    </row>
    <row r="602" spans="1:10" x14ac:dyDescent="0.15">
      <c r="A602" s="146">
        <v>2677.5</v>
      </c>
      <c r="B602" s="146">
        <v>992.5</v>
      </c>
      <c r="C602" s="146">
        <v>460.67</v>
      </c>
      <c r="D602" s="146">
        <v>345.25</v>
      </c>
      <c r="E602" s="146">
        <v>513.25</v>
      </c>
      <c r="F602" s="146">
        <v>94.25</v>
      </c>
      <c r="G602" s="146">
        <v>178.58</v>
      </c>
      <c r="H602" s="146">
        <v>513.25</v>
      </c>
      <c r="I602" s="146">
        <v>94.25</v>
      </c>
      <c r="J602" s="146">
        <v>178.58</v>
      </c>
    </row>
    <row r="603" spans="1:10" x14ac:dyDescent="0.15">
      <c r="A603" s="147">
        <v>2682</v>
      </c>
      <c r="B603" s="147">
        <v>994.17</v>
      </c>
      <c r="C603" s="147">
        <v>462.5</v>
      </c>
      <c r="D603" s="147">
        <v>345.33</v>
      </c>
      <c r="E603" s="147">
        <v>514.08000000000004</v>
      </c>
      <c r="F603" s="147">
        <v>95.17</v>
      </c>
      <c r="G603" s="147">
        <v>178.67</v>
      </c>
      <c r="H603" s="147">
        <v>514.08000000000004</v>
      </c>
      <c r="I603" s="147">
        <v>95.17</v>
      </c>
      <c r="J603" s="147">
        <v>178.67</v>
      </c>
    </row>
    <row r="604" spans="1:10" x14ac:dyDescent="0.15">
      <c r="A604" s="146">
        <v>2686.5</v>
      </c>
      <c r="B604" s="146">
        <v>995.83</v>
      </c>
      <c r="C604" s="146">
        <v>464.42</v>
      </c>
      <c r="D604" s="146">
        <v>345.42</v>
      </c>
      <c r="E604" s="146">
        <v>515</v>
      </c>
      <c r="F604" s="146">
        <v>96.17</v>
      </c>
      <c r="G604" s="146">
        <v>178.75</v>
      </c>
      <c r="H604" s="146">
        <v>515</v>
      </c>
      <c r="I604" s="146">
        <v>96.17</v>
      </c>
      <c r="J604" s="146">
        <v>178.75</v>
      </c>
    </row>
    <row r="605" spans="1:10" x14ac:dyDescent="0.15">
      <c r="A605" s="147">
        <v>2691</v>
      </c>
      <c r="B605" s="147">
        <v>997.5</v>
      </c>
      <c r="C605" s="147">
        <v>466.17</v>
      </c>
      <c r="D605" s="147">
        <v>345.58</v>
      </c>
      <c r="E605" s="147">
        <v>515.83000000000004</v>
      </c>
      <c r="F605" s="147">
        <v>97</v>
      </c>
      <c r="G605" s="147">
        <v>178.83</v>
      </c>
      <c r="H605" s="147">
        <v>515.83000000000004</v>
      </c>
      <c r="I605" s="147">
        <v>97</v>
      </c>
      <c r="J605" s="147">
        <v>178.83</v>
      </c>
    </row>
    <row r="606" spans="1:10" x14ac:dyDescent="0.15">
      <c r="A606" s="146">
        <v>2695.5</v>
      </c>
      <c r="B606" s="146">
        <v>999.17</v>
      </c>
      <c r="C606" s="146">
        <v>468</v>
      </c>
      <c r="D606" s="146">
        <v>345.67</v>
      </c>
      <c r="E606" s="146">
        <v>516.66999999999996</v>
      </c>
      <c r="F606" s="146">
        <v>98</v>
      </c>
      <c r="G606" s="146">
        <v>178.83</v>
      </c>
      <c r="H606" s="146">
        <v>516.66999999999996</v>
      </c>
      <c r="I606" s="146">
        <v>98</v>
      </c>
      <c r="J606" s="146">
        <v>178.83</v>
      </c>
    </row>
    <row r="607" spans="1:10" x14ac:dyDescent="0.15">
      <c r="A607" s="147">
        <v>2700</v>
      </c>
      <c r="B607" s="147">
        <v>1000.83</v>
      </c>
      <c r="C607" s="147">
        <v>469.75</v>
      </c>
      <c r="D607" s="147">
        <v>345.83</v>
      </c>
      <c r="E607" s="147">
        <v>517.58000000000004</v>
      </c>
      <c r="F607" s="147">
        <v>99</v>
      </c>
      <c r="G607" s="147">
        <v>178.92</v>
      </c>
      <c r="H607" s="147">
        <v>517.58000000000004</v>
      </c>
      <c r="I607" s="147">
        <v>99</v>
      </c>
      <c r="J607" s="147">
        <v>178.92</v>
      </c>
    </row>
    <row r="608" spans="1:10" x14ac:dyDescent="0.15">
      <c r="A608" s="146">
        <v>2704.5</v>
      </c>
      <c r="B608" s="146">
        <v>1002.5</v>
      </c>
      <c r="C608" s="146">
        <v>471.58</v>
      </c>
      <c r="D608" s="146">
        <v>345.92</v>
      </c>
      <c r="E608" s="146">
        <v>518.41999999999996</v>
      </c>
      <c r="F608" s="146">
        <v>99.83</v>
      </c>
      <c r="G608" s="146">
        <v>179</v>
      </c>
      <c r="H608" s="146">
        <v>518.41999999999996</v>
      </c>
      <c r="I608" s="146">
        <v>99.83</v>
      </c>
      <c r="J608" s="146">
        <v>179</v>
      </c>
    </row>
    <row r="609" spans="1:10" x14ac:dyDescent="0.15">
      <c r="A609" s="147">
        <v>2709</v>
      </c>
      <c r="B609" s="147">
        <v>1004.17</v>
      </c>
      <c r="C609" s="147">
        <v>473.5</v>
      </c>
      <c r="D609" s="147">
        <v>346</v>
      </c>
      <c r="E609" s="147">
        <v>519.25</v>
      </c>
      <c r="F609" s="147">
        <v>100.83</v>
      </c>
      <c r="G609" s="147">
        <v>179</v>
      </c>
      <c r="H609" s="147">
        <v>519.25</v>
      </c>
      <c r="I609" s="147">
        <v>100.83</v>
      </c>
      <c r="J609" s="147">
        <v>179</v>
      </c>
    </row>
    <row r="610" spans="1:10" x14ac:dyDescent="0.15">
      <c r="A610" s="146">
        <v>2713.5</v>
      </c>
      <c r="B610" s="146">
        <v>1005.83</v>
      </c>
      <c r="C610" s="146">
        <v>475.25</v>
      </c>
      <c r="D610" s="146">
        <v>346.17</v>
      </c>
      <c r="E610" s="146">
        <v>520.16999999999996</v>
      </c>
      <c r="F610" s="146">
        <v>101.83</v>
      </c>
      <c r="G610" s="146">
        <v>179.08</v>
      </c>
      <c r="H610" s="146">
        <v>520.16999999999996</v>
      </c>
      <c r="I610" s="146">
        <v>101.83</v>
      </c>
      <c r="J610" s="146">
        <v>179.08</v>
      </c>
    </row>
    <row r="611" spans="1:10" x14ac:dyDescent="0.15">
      <c r="A611" s="147">
        <v>2718</v>
      </c>
      <c r="B611" s="147">
        <v>1007.5</v>
      </c>
      <c r="C611" s="147">
        <v>477.08</v>
      </c>
      <c r="D611" s="147">
        <v>346.25</v>
      </c>
      <c r="E611" s="147">
        <v>521</v>
      </c>
      <c r="F611" s="147">
        <v>102.67</v>
      </c>
      <c r="G611" s="147">
        <v>179.17</v>
      </c>
      <c r="H611" s="147">
        <v>521</v>
      </c>
      <c r="I611" s="147">
        <v>102.67</v>
      </c>
      <c r="J611" s="147">
        <v>179.17</v>
      </c>
    </row>
    <row r="612" spans="1:10" x14ac:dyDescent="0.15">
      <c r="A612" s="146">
        <v>2722.5</v>
      </c>
      <c r="B612" s="146">
        <v>1009.17</v>
      </c>
      <c r="C612" s="146">
        <v>478.83</v>
      </c>
      <c r="D612" s="146">
        <v>346.42</v>
      </c>
      <c r="E612" s="146">
        <v>521.83000000000004</v>
      </c>
      <c r="F612" s="146">
        <v>103.58</v>
      </c>
      <c r="G612" s="146">
        <v>179.25</v>
      </c>
      <c r="H612" s="146">
        <v>521.83000000000004</v>
      </c>
      <c r="I612" s="146">
        <v>103.58</v>
      </c>
      <c r="J612" s="146">
        <v>179.25</v>
      </c>
    </row>
    <row r="613" spans="1:10" x14ac:dyDescent="0.15">
      <c r="A613" s="147">
        <v>2727</v>
      </c>
      <c r="B613" s="147">
        <v>1010.83</v>
      </c>
      <c r="C613" s="147">
        <v>480.75</v>
      </c>
      <c r="D613" s="147">
        <v>346.5</v>
      </c>
      <c r="E613" s="147">
        <v>522.75</v>
      </c>
      <c r="F613" s="147">
        <v>104.67</v>
      </c>
      <c r="G613" s="147">
        <v>179.25</v>
      </c>
      <c r="H613" s="147">
        <v>522.75</v>
      </c>
      <c r="I613" s="147">
        <v>104.67</v>
      </c>
      <c r="J613" s="147">
        <v>179.25</v>
      </c>
    </row>
    <row r="614" spans="1:10" x14ac:dyDescent="0.15">
      <c r="A614" s="146">
        <v>2731.5</v>
      </c>
      <c r="B614" s="146">
        <v>1012.5</v>
      </c>
      <c r="C614" s="146">
        <v>482.5</v>
      </c>
      <c r="D614" s="146">
        <v>346.67</v>
      </c>
      <c r="E614" s="146">
        <v>523.58000000000004</v>
      </c>
      <c r="F614" s="146">
        <v>105.5</v>
      </c>
      <c r="G614" s="146">
        <v>179.33</v>
      </c>
      <c r="H614" s="146">
        <v>523.58000000000004</v>
      </c>
      <c r="I614" s="146">
        <v>105.5</v>
      </c>
      <c r="J614" s="146">
        <v>179.33</v>
      </c>
    </row>
    <row r="615" spans="1:10" x14ac:dyDescent="0.15">
      <c r="A615" s="147">
        <v>2736</v>
      </c>
      <c r="B615" s="147">
        <v>1014.17</v>
      </c>
      <c r="C615" s="147">
        <v>484.33</v>
      </c>
      <c r="D615" s="147">
        <v>346.75</v>
      </c>
      <c r="E615" s="147">
        <v>524.41999999999996</v>
      </c>
      <c r="F615" s="147">
        <v>106.42</v>
      </c>
      <c r="G615" s="147">
        <v>179.42</v>
      </c>
      <c r="H615" s="147">
        <v>524.41999999999996</v>
      </c>
      <c r="I615" s="147">
        <v>106.42</v>
      </c>
      <c r="J615" s="147">
        <v>179.42</v>
      </c>
    </row>
    <row r="616" spans="1:10" x14ac:dyDescent="0.15">
      <c r="A616" s="146">
        <v>2740.5</v>
      </c>
      <c r="B616" s="146">
        <v>1015.83</v>
      </c>
      <c r="C616" s="146">
        <v>486.17</v>
      </c>
      <c r="D616" s="146">
        <v>346.83</v>
      </c>
      <c r="E616" s="146">
        <v>525.33000000000004</v>
      </c>
      <c r="F616" s="146">
        <v>107.42</v>
      </c>
      <c r="G616" s="146">
        <v>179.5</v>
      </c>
      <c r="H616" s="146">
        <v>525.33000000000004</v>
      </c>
      <c r="I616" s="146">
        <v>107.42</v>
      </c>
      <c r="J616" s="146">
        <v>179.5</v>
      </c>
    </row>
    <row r="617" spans="1:10" x14ac:dyDescent="0.15">
      <c r="A617" s="147">
        <v>2745</v>
      </c>
      <c r="B617" s="147">
        <v>1017.5</v>
      </c>
      <c r="C617" s="147">
        <v>488</v>
      </c>
      <c r="D617" s="147">
        <v>347</v>
      </c>
      <c r="E617" s="147">
        <v>526.16999999999996</v>
      </c>
      <c r="F617" s="147">
        <v>108.42</v>
      </c>
      <c r="G617" s="147">
        <v>179.5</v>
      </c>
      <c r="H617" s="147">
        <v>526.16999999999996</v>
      </c>
      <c r="I617" s="147">
        <v>108.42</v>
      </c>
      <c r="J617" s="147">
        <v>179.5</v>
      </c>
    </row>
    <row r="618" spans="1:10" x14ac:dyDescent="0.15">
      <c r="A618" s="146">
        <v>2749.5</v>
      </c>
      <c r="B618" s="146">
        <v>1019.17</v>
      </c>
      <c r="C618" s="146">
        <v>489.83</v>
      </c>
      <c r="D618" s="146">
        <v>347.08</v>
      </c>
      <c r="E618" s="146">
        <v>527</v>
      </c>
      <c r="F618" s="146">
        <v>109.25</v>
      </c>
      <c r="G618" s="146">
        <v>179.58</v>
      </c>
      <c r="H618" s="146">
        <v>527</v>
      </c>
      <c r="I618" s="146">
        <v>109.25</v>
      </c>
      <c r="J618" s="146">
        <v>179.58</v>
      </c>
    </row>
    <row r="619" spans="1:10" x14ac:dyDescent="0.15">
      <c r="A619" s="147">
        <v>2754</v>
      </c>
      <c r="B619" s="147">
        <v>1020.83</v>
      </c>
      <c r="C619" s="147">
        <v>491.58</v>
      </c>
      <c r="D619" s="147">
        <v>347.25</v>
      </c>
      <c r="E619" s="147">
        <v>527.91999999999996</v>
      </c>
      <c r="F619" s="147">
        <v>110.25</v>
      </c>
      <c r="G619" s="147">
        <v>179.67</v>
      </c>
      <c r="H619" s="147">
        <v>527.91999999999996</v>
      </c>
      <c r="I619" s="147">
        <v>110.25</v>
      </c>
      <c r="J619" s="147">
        <v>179.67</v>
      </c>
    </row>
    <row r="620" spans="1:10" x14ac:dyDescent="0.15">
      <c r="A620" s="146">
        <v>2758.5</v>
      </c>
      <c r="B620" s="146">
        <v>1022.5</v>
      </c>
      <c r="C620" s="146">
        <v>493.42</v>
      </c>
      <c r="D620" s="146">
        <v>347.33</v>
      </c>
      <c r="E620" s="146">
        <v>528.75</v>
      </c>
      <c r="F620" s="146">
        <v>111.25</v>
      </c>
      <c r="G620" s="146">
        <v>179.67</v>
      </c>
      <c r="H620" s="146">
        <v>528.75</v>
      </c>
      <c r="I620" s="146">
        <v>111.25</v>
      </c>
      <c r="J620" s="146">
        <v>179.67</v>
      </c>
    </row>
    <row r="621" spans="1:10" x14ac:dyDescent="0.15">
      <c r="A621" s="147">
        <v>2763</v>
      </c>
      <c r="B621" s="147">
        <v>1024.17</v>
      </c>
      <c r="C621" s="147">
        <v>495.33</v>
      </c>
      <c r="D621" s="147">
        <v>347.42</v>
      </c>
      <c r="E621" s="147">
        <v>529.66999999999996</v>
      </c>
      <c r="F621" s="147">
        <v>112.17</v>
      </c>
      <c r="G621" s="147">
        <v>179.75</v>
      </c>
      <c r="H621" s="147">
        <v>529.66999999999996</v>
      </c>
      <c r="I621" s="147">
        <v>112.17</v>
      </c>
      <c r="J621" s="147">
        <v>179.75</v>
      </c>
    </row>
    <row r="622" spans="1:10" x14ac:dyDescent="0.15">
      <c r="A622" s="146">
        <v>2767.5</v>
      </c>
      <c r="B622" s="146">
        <v>1025.83</v>
      </c>
      <c r="C622" s="146">
        <v>497.08</v>
      </c>
      <c r="D622" s="146">
        <v>347.58</v>
      </c>
      <c r="E622" s="146">
        <v>530.5</v>
      </c>
      <c r="F622" s="146">
        <v>113.08</v>
      </c>
      <c r="G622" s="146">
        <v>179.83</v>
      </c>
      <c r="H622" s="146">
        <v>530.5</v>
      </c>
      <c r="I622" s="146">
        <v>113.08</v>
      </c>
      <c r="J622" s="146">
        <v>179.83</v>
      </c>
    </row>
    <row r="623" spans="1:10" x14ac:dyDescent="0.15">
      <c r="A623" s="147">
        <v>2772</v>
      </c>
      <c r="B623" s="147">
        <v>1027.5</v>
      </c>
      <c r="C623" s="147">
        <v>498.92</v>
      </c>
      <c r="D623" s="147">
        <v>347.67</v>
      </c>
      <c r="E623" s="147">
        <v>531.33000000000004</v>
      </c>
      <c r="F623" s="147">
        <v>114</v>
      </c>
      <c r="G623" s="147">
        <v>179.92</v>
      </c>
      <c r="H623" s="147">
        <v>531.33000000000004</v>
      </c>
      <c r="I623" s="147">
        <v>114</v>
      </c>
      <c r="J623" s="147">
        <v>179.92</v>
      </c>
    </row>
    <row r="624" spans="1:10" x14ac:dyDescent="0.15">
      <c r="A624" s="146">
        <v>2776.5</v>
      </c>
      <c r="B624" s="146">
        <v>1029.17</v>
      </c>
      <c r="C624" s="146">
        <v>500.67</v>
      </c>
      <c r="D624" s="146">
        <v>347.83</v>
      </c>
      <c r="E624" s="146">
        <v>532.25</v>
      </c>
      <c r="F624" s="146">
        <v>115</v>
      </c>
      <c r="G624" s="146">
        <v>179.92</v>
      </c>
      <c r="H624" s="146">
        <v>532.25</v>
      </c>
      <c r="I624" s="146">
        <v>115</v>
      </c>
      <c r="J624" s="146">
        <v>179.92</v>
      </c>
    </row>
    <row r="625" spans="1:10" x14ac:dyDescent="0.15">
      <c r="A625" s="147">
        <v>2781</v>
      </c>
      <c r="B625" s="147">
        <v>1030.92</v>
      </c>
      <c r="C625" s="147">
        <v>502.67</v>
      </c>
      <c r="D625" s="147">
        <v>347.92</v>
      </c>
      <c r="E625" s="147">
        <v>533.08000000000004</v>
      </c>
      <c r="F625" s="147">
        <v>115.92</v>
      </c>
      <c r="G625" s="147">
        <v>180</v>
      </c>
      <c r="H625" s="147">
        <v>533.08000000000004</v>
      </c>
      <c r="I625" s="147">
        <v>115.92</v>
      </c>
      <c r="J625" s="147">
        <v>180</v>
      </c>
    </row>
    <row r="626" spans="1:10" x14ac:dyDescent="0.15">
      <c r="A626" s="146">
        <v>2785.5</v>
      </c>
      <c r="B626" s="146">
        <v>1032.58</v>
      </c>
      <c r="C626" s="146">
        <v>504.5</v>
      </c>
      <c r="D626" s="146">
        <v>348</v>
      </c>
      <c r="E626" s="146">
        <v>533.91999999999996</v>
      </c>
      <c r="F626" s="146">
        <v>116.83</v>
      </c>
      <c r="G626" s="146">
        <v>180.08</v>
      </c>
      <c r="H626" s="146">
        <v>533.91999999999996</v>
      </c>
      <c r="I626" s="146">
        <v>116.83</v>
      </c>
      <c r="J626" s="146">
        <v>180.08</v>
      </c>
    </row>
    <row r="627" spans="1:10" x14ac:dyDescent="0.15">
      <c r="A627" s="147">
        <v>2790</v>
      </c>
      <c r="B627" s="147">
        <v>1034.25</v>
      </c>
      <c r="C627" s="147">
        <v>506.25</v>
      </c>
      <c r="D627" s="147">
        <v>348.17</v>
      </c>
      <c r="E627" s="147">
        <v>534.83000000000004</v>
      </c>
      <c r="F627" s="147">
        <v>117.75</v>
      </c>
      <c r="G627" s="147">
        <v>180.17</v>
      </c>
      <c r="H627" s="147">
        <v>534.83000000000004</v>
      </c>
      <c r="I627" s="147">
        <v>117.75</v>
      </c>
      <c r="J627" s="147">
        <v>180.17</v>
      </c>
    </row>
    <row r="628" spans="1:10" x14ac:dyDescent="0.15">
      <c r="A628" s="146">
        <v>2794.5</v>
      </c>
      <c r="B628" s="146">
        <v>1035.92</v>
      </c>
      <c r="C628" s="146">
        <v>508.08</v>
      </c>
      <c r="D628" s="146">
        <v>348.25</v>
      </c>
      <c r="E628" s="146">
        <v>535.66999999999996</v>
      </c>
      <c r="F628" s="146">
        <v>118.75</v>
      </c>
      <c r="G628" s="146">
        <v>180.17</v>
      </c>
      <c r="H628" s="146">
        <v>535.66999999999996</v>
      </c>
      <c r="I628" s="146">
        <v>118.75</v>
      </c>
      <c r="J628" s="146">
        <v>180.17</v>
      </c>
    </row>
    <row r="629" spans="1:10" x14ac:dyDescent="0.15">
      <c r="A629" s="147">
        <v>2799</v>
      </c>
      <c r="B629" s="147">
        <v>1037.58</v>
      </c>
      <c r="C629" s="147">
        <v>509.92</v>
      </c>
      <c r="D629" s="147">
        <v>348.42</v>
      </c>
      <c r="E629" s="147">
        <v>536.5</v>
      </c>
      <c r="F629" s="147">
        <v>119.67</v>
      </c>
      <c r="G629" s="147">
        <v>180.25</v>
      </c>
      <c r="H629" s="147">
        <v>536.5</v>
      </c>
      <c r="I629" s="147">
        <v>119.67</v>
      </c>
      <c r="J629" s="147">
        <v>180.25</v>
      </c>
    </row>
    <row r="630" spans="1:10" x14ac:dyDescent="0.15">
      <c r="A630" s="146">
        <v>2803.5</v>
      </c>
      <c r="B630" s="146">
        <v>1039.25</v>
      </c>
      <c r="C630" s="146">
        <v>511.75</v>
      </c>
      <c r="D630" s="146">
        <v>348.5</v>
      </c>
      <c r="E630" s="146">
        <v>537.41999999999996</v>
      </c>
      <c r="F630" s="146">
        <v>120.58</v>
      </c>
      <c r="G630" s="146">
        <v>180.33</v>
      </c>
      <c r="H630" s="146">
        <v>537.41999999999996</v>
      </c>
      <c r="I630" s="146">
        <v>120.58</v>
      </c>
      <c r="J630" s="146">
        <v>180.33</v>
      </c>
    </row>
    <row r="631" spans="1:10" x14ac:dyDescent="0.15">
      <c r="A631" s="147">
        <v>2808</v>
      </c>
      <c r="B631" s="147">
        <v>1040.92</v>
      </c>
      <c r="C631" s="147">
        <v>513.58000000000004</v>
      </c>
      <c r="D631" s="147">
        <v>348.58</v>
      </c>
      <c r="E631" s="147">
        <v>538.25</v>
      </c>
      <c r="F631" s="147">
        <v>121.58</v>
      </c>
      <c r="G631" s="147">
        <v>180.33</v>
      </c>
      <c r="H631" s="147">
        <v>538.25</v>
      </c>
      <c r="I631" s="147">
        <v>121.58</v>
      </c>
      <c r="J631" s="147">
        <v>180.33</v>
      </c>
    </row>
    <row r="632" spans="1:10" x14ac:dyDescent="0.15">
      <c r="A632" s="146">
        <v>2812.5</v>
      </c>
      <c r="B632" s="146">
        <v>1042.58</v>
      </c>
      <c r="C632" s="146">
        <v>515.33000000000004</v>
      </c>
      <c r="D632" s="146">
        <v>348.75</v>
      </c>
      <c r="E632" s="146">
        <v>539.08000000000004</v>
      </c>
      <c r="F632" s="146">
        <v>122.5</v>
      </c>
      <c r="G632" s="146">
        <v>180.42</v>
      </c>
      <c r="H632" s="146">
        <v>539.08000000000004</v>
      </c>
      <c r="I632" s="146">
        <v>122.5</v>
      </c>
      <c r="J632" s="146">
        <v>180.42</v>
      </c>
    </row>
    <row r="633" spans="1:10" x14ac:dyDescent="0.15">
      <c r="A633" s="147">
        <v>2817</v>
      </c>
      <c r="B633" s="147">
        <v>1044.25</v>
      </c>
      <c r="C633" s="147">
        <v>517.25</v>
      </c>
      <c r="D633" s="147">
        <v>348.83</v>
      </c>
      <c r="E633" s="147">
        <v>540</v>
      </c>
      <c r="F633" s="147">
        <v>123.42</v>
      </c>
      <c r="G633" s="147">
        <v>180.5</v>
      </c>
      <c r="H633" s="147">
        <v>540</v>
      </c>
      <c r="I633" s="147">
        <v>123.42</v>
      </c>
      <c r="J633" s="147">
        <v>180.5</v>
      </c>
    </row>
    <row r="634" spans="1:10" x14ac:dyDescent="0.15">
      <c r="A634" s="146">
        <v>2821.5</v>
      </c>
      <c r="B634" s="146">
        <v>1045.92</v>
      </c>
      <c r="C634" s="146">
        <v>519</v>
      </c>
      <c r="D634" s="146">
        <v>349</v>
      </c>
      <c r="E634" s="146">
        <v>540.83000000000004</v>
      </c>
      <c r="F634" s="146">
        <v>124.33</v>
      </c>
      <c r="G634" s="146">
        <v>180.58</v>
      </c>
      <c r="H634" s="146">
        <v>540.83000000000004</v>
      </c>
      <c r="I634" s="146">
        <v>124.33</v>
      </c>
      <c r="J634" s="146">
        <v>180.58</v>
      </c>
    </row>
    <row r="635" spans="1:10" x14ac:dyDescent="0.15">
      <c r="A635" s="147">
        <v>2826</v>
      </c>
      <c r="B635" s="147">
        <v>1047.58</v>
      </c>
      <c r="C635" s="147">
        <v>520.83000000000004</v>
      </c>
      <c r="D635" s="147">
        <v>349.08</v>
      </c>
      <c r="E635" s="147">
        <v>541.66999999999996</v>
      </c>
      <c r="F635" s="147">
        <v>125.33</v>
      </c>
      <c r="G635" s="147">
        <v>180.58</v>
      </c>
      <c r="H635" s="147">
        <v>541.66999999999996</v>
      </c>
      <c r="I635" s="147">
        <v>125.33</v>
      </c>
      <c r="J635" s="147">
        <v>180.58</v>
      </c>
    </row>
    <row r="636" spans="1:10" x14ac:dyDescent="0.15">
      <c r="A636" s="146">
        <v>2830.5</v>
      </c>
      <c r="B636" s="146">
        <v>1049.25</v>
      </c>
      <c r="C636" s="146">
        <v>522.58000000000004</v>
      </c>
      <c r="D636" s="146">
        <v>349.25</v>
      </c>
      <c r="E636" s="146">
        <v>542.58000000000004</v>
      </c>
      <c r="F636" s="146">
        <v>126.25</v>
      </c>
      <c r="G636" s="146">
        <v>180.67</v>
      </c>
      <c r="H636" s="146">
        <v>542.58000000000004</v>
      </c>
      <c r="I636" s="146">
        <v>126.25</v>
      </c>
      <c r="J636" s="146">
        <v>180.67</v>
      </c>
    </row>
    <row r="637" spans="1:10" x14ac:dyDescent="0.15">
      <c r="A637" s="147">
        <v>2835</v>
      </c>
      <c r="B637" s="147">
        <v>1050.92</v>
      </c>
      <c r="C637" s="147">
        <v>524.5</v>
      </c>
      <c r="D637" s="147">
        <v>349.33</v>
      </c>
      <c r="E637" s="147">
        <v>543.41999999999996</v>
      </c>
      <c r="F637" s="147">
        <v>127.17</v>
      </c>
      <c r="G637" s="147">
        <v>180.75</v>
      </c>
      <c r="H637" s="147">
        <v>543.41999999999996</v>
      </c>
      <c r="I637" s="147">
        <v>127.17</v>
      </c>
      <c r="J637" s="147">
        <v>180.75</v>
      </c>
    </row>
    <row r="638" spans="1:10" x14ac:dyDescent="0.15">
      <c r="A638" s="146">
        <v>2839.5</v>
      </c>
      <c r="B638" s="146">
        <v>1052.58</v>
      </c>
      <c r="C638" s="146">
        <v>526.33000000000004</v>
      </c>
      <c r="D638" s="146">
        <v>349.42</v>
      </c>
      <c r="E638" s="146">
        <v>544.25</v>
      </c>
      <c r="F638" s="146">
        <v>128.08000000000001</v>
      </c>
      <c r="G638" s="146">
        <v>180.83</v>
      </c>
      <c r="H638" s="146">
        <v>544.25</v>
      </c>
      <c r="I638" s="146">
        <v>128.08000000000001</v>
      </c>
      <c r="J638" s="146">
        <v>180.83</v>
      </c>
    </row>
    <row r="639" spans="1:10" x14ac:dyDescent="0.15">
      <c r="A639" s="147">
        <v>2844</v>
      </c>
      <c r="B639" s="147">
        <v>1054.25</v>
      </c>
      <c r="C639" s="147">
        <v>528.08000000000004</v>
      </c>
      <c r="D639" s="147">
        <v>349.58</v>
      </c>
      <c r="E639" s="147">
        <v>545.16999999999996</v>
      </c>
      <c r="F639" s="147">
        <v>129.08000000000001</v>
      </c>
      <c r="G639" s="147">
        <v>180.83</v>
      </c>
      <c r="H639" s="147">
        <v>545.16999999999996</v>
      </c>
      <c r="I639" s="147">
        <v>129.08000000000001</v>
      </c>
      <c r="J639" s="147">
        <v>180.83</v>
      </c>
    </row>
    <row r="640" spans="1:10" x14ac:dyDescent="0.15">
      <c r="A640" s="146">
        <v>2848.5</v>
      </c>
      <c r="B640" s="146">
        <v>1055.92</v>
      </c>
      <c r="C640" s="146">
        <v>529.91999999999996</v>
      </c>
      <c r="D640" s="146">
        <v>349.67</v>
      </c>
      <c r="E640" s="146">
        <v>546</v>
      </c>
      <c r="F640" s="146">
        <v>130</v>
      </c>
      <c r="G640" s="146">
        <v>180.92</v>
      </c>
      <c r="H640" s="146">
        <v>546</v>
      </c>
      <c r="I640" s="146">
        <v>130</v>
      </c>
      <c r="J640" s="146">
        <v>180.92</v>
      </c>
    </row>
    <row r="641" spans="1:10" x14ac:dyDescent="0.15">
      <c r="A641" s="147">
        <v>2853</v>
      </c>
      <c r="B641" s="147">
        <v>1057.58</v>
      </c>
      <c r="C641" s="147">
        <v>531.75</v>
      </c>
      <c r="D641" s="147">
        <v>349.83</v>
      </c>
      <c r="E641" s="147">
        <v>546.91999999999996</v>
      </c>
      <c r="F641" s="147">
        <v>131</v>
      </c>
      <c r="G641" s="147">
        <v>181</v>
      </c>
      <c r="H641" s="147">
        <v>546.91999999999996</v>
      </c>
      <c r="I641" s="147">
        <v>131</v>
      </c>
      <c r="J641" s="147">
        <v>181</v>
      </c>
    </row>
    <row r="642" spans="1:10" x14ac:dyDescent="0.15">
      <c r="A642" s="146">
        <v>2857.5</v>
      </c>
      <c r="B642" s="146">
        <v>1059.25</v>
      </c>
      <c r="C642" s="146">
        <v>533.58000000000004</v>
      </c>
      <c r="D642" s="146">
        <v>349.92</v>
      </c>
      <c r="E642" s="146">
        <v>547.75</v>
      </c>
      <c r="F642" s="146">
        <v>131.91999999999999</v>
      </c>
      <c r="G642" s="146">
        <v>181</v>
      </c>
      <c r="H642" s="146">
        <v>547.75</v>
      </c>
      <c r="I642" s="146">
        <v>131.91999999999999</v>
      </c>
      <c r="J642" s="146">
        <v>181</v>
      </c>
    </row>
    <row r="643" spans="1:10" x14ac:dyDescent="0.15">
      <c r="A643" s="147">
        <v>2862</v>
      </c>
      <c r="B643" s="147">
        <v>1060.92</v>
      </c>
      <c r="C643" s="147">
        <v>535.41999999999996</v>
      </c>
      <c r="D643" s="147">
        <v>350</v>
      </c>
      <c r="E643" s="147">
        <v>548.58000000000004</v>
      </c>
      <c r="F643" s="147">
        <v>132.83000000000001</v>
      </c>
      <c r="G643" s="147">
        <v>181.08</v>
      </c>
      <c r="H643" s="147">
        <v>548.58000000000004</v>
      </c>
      <c r="I643" s="147">
        <v>132.83000000000001</v>
      </c>
      <c r="J643" s="147">
        <v>181.08</v>
      </c>
    </row>
    <row r="644" spans="1:10" x14ac:dyDescent="0.15">
      <c r="A644" s="146">
        <v>2866.5</v>
      </c>
      <c r="B644" s="146">
        <v>1062.58</v>
      </c>
      <c r="C644" s="146">
        <v>537.16999999999996</v>
      </c>
      <c r="D644" s="146">
        <v>350.17</v>
      </c>
      <c r="E644" s="146">
        <v>549.5</v>
      </c>
      <c r="F644" s="146">
        <v>133.83000000000001</v>
      </c>
      <c r="G644" s="146">
        <v>181.17</v>
      </c>
      <c r="H644" s="146">
        <v>549.5</v>
      </c>
      <c r="I644" s="146">
        <v>133.83000000000001</v>
      </c>
      <c r="J644" s="146">
        <v>181.17</v>
      </c>
    </row>
    <row r="645" spans="1:10" x14ac:dyDescent="0.15">
      <c r="A645" s="147">
        <v>2871</v>
      </c>
      <c r="B645" s="147">
        <v>1064.25</v>
      </c>
      <c r="C645" s="147">
        <v>539.08000000000004</v>
      </c>
      <c r="D645" s="147">
        <v>350.25</v>
      </c>
      <c r="E645" s="147">
        <v>550.33000000000004</v>
      </c>
      <c r="F645" s="147">
        <v>134.66999999999999</v>
      </c>
      <c r="G645" s="147">
        <v>181.25</v>
      </c>
      <c r="H645" s="147">
        <v>550.33000000000004</v>
      </c>
      <c r="I645" s="147">
        <v>134.66999999999999</v>
      </c>
      <c r="J645" s="147">
        <v>181.25</v>
      </c>
    </row>
    <row r="646" spans="1:10" x14ac:dyDescent="0.15">
      <c r="A646" s="146">
        <v>2875.5</v>
      </c>
      <c r="B646" s="146">
        <v>1065.92</v>
      </c>
      <c r="C646" s="146">
        <v>540.83000000000004</v>
      </c>
      <c r="D646" s="146">
        <v>350.42</v>
      </c>
      <c r="E646" s="146">
        <v>551.16999999999996</v>
      </c>
      <c r="F646" s="146">
        <v>135.66999999999999</v>
      </c>
      <c r="G646" s="146">
        <v>181.25</v>
      </c>
      <c r="H646" s="146">
        <v>551.16999999999996</v>
      </c>
      <c r="I646" s="146">
        <v>135.66999999999999</v>
      </c>
      <c r="J646" s="146">
        <v>181.25</v>
      </c>
    </row>
    <row r="647" spans="1:10" x14ac:dyDescent="0.15">
      <c r="A647" s="147">
        <v>2880</v>
      </c>
      <c r="B647" s="147">
        <v>1067.58</v>
      </c>
      <c r="C647" s="147">
        <v>542.66999999999996</v>
      </c>
      <c r="D647" s="147">
        <v>350.5</v>
      </c>
      <c r="E647" s="147">
        <v>552.08000000000004</v>
      </c>
      <c r="F647" s="147">
        <v>136.66999999999999</v>
      </c>
      <c r="G647" s="147">
        <v>181.33</v>
      </c>
      <c r="H647" s="147">
        <v>552.08000000000004</v>
      </c>
      <c r="I647" s="147">
        <v>136.66999999999999</v>
      </c>
      <c r="J647" s="147">
        <v>181.33</v>
      </c>
    </row>
    <row r="648" spans="1:10" x14ac:dyDescent="0.15">
      <c r="A648" s="146">
        <v>2884.5</v>
      </c>
      <c r="B648" s="146">
        <v>1069.25</v>
      </c>
      <c r="C648" s="146">
        <v>544.5</v>
      </c>
      <c r="D648" s="146">
        <v>350.58</v>
      </c>
      <c r="E648" s="146">
        <v>552.91999999999996</v>
      </c>
      <c r="F648" s="146">
        <v>137.58000000000001</v>
      </c>
      <c r="G648" s="146">
        <v>181.42</v>
      </c>
      <c r="H648" s="146">
        <v>552.91999999999996</v>
      </c>
      <c r="I648" s="146">
        <v>137.58000000000001</v>
      </c>
      <c r="J648" s="146">
        <v>181.42</v>
      </c>
    </row>
    <row r="649" spans="1:10" x14ac:dyDescent="0.15">
      <c r="A649" s="147">
        <v>2889</v>
      </c>
      <c r="B649" s="147">
        <v>1070.92</v>
      </c>
      <c r="C649" s="147">
        <v>546.25</v>
      </c>
      <c r="D649" s="147">
        <v>350.75</v>
      </c>
      <c r="E649" s="147">
        <v>553.75</v>
      </c>
      <c r="F649" s="147">
        <v>138.41999999999999</v>
      </c>
      <c r="G649" s="147">
        <v>181.5</v>
      </c>
      <c r="H649" s="147">
        <v>553.75</v>
      </c>
      <c r="I649" s="147">
        <v>138.41999999999999</v>
      </c>
      <c r="J649" s="147">
        <v>181.5</v>
      </c>
    </row>
    <row r="650" spans="1:10" x14ac:dyDescent="0.15">
      <c r="A650" s="146">
        <v>2893.5</v>
      </c>
      <c r="B650" s="146">
        <v>1072.58</v>
      </c>
      <c r="C650" s="146">
        <v>548.16999999999996</v>
      </c>
      <c r="D650" s="146">
        <v>350.83</v>
      </c>
      <c r="E650" s="146">
        <v>554.66999999999996</v>
      </c>
      <c r="F650" s="146">
        <v>139.5</v>
      </c>
      <c r="G650" s="146">
        <v>181.5</v>
      </c>
      <c r="H650" s="146">
        <v>554.66999999999996</v>
      </c>
      <c r="I650" s="146">
        <v>139.5</v>
      </c>
      <c r="J650" s="146">
        <v>181.5</v>
      </c>
    </row>
    <row r="651" spans="1:10" x14ac:dyDescent="0.15">
      <c r="A651" s="147">
        <v>2898</v>
      </c>
      <c r="B651" s="147">
        <v>1074.25</v>
      </c>
      <c r="C651" s="147">
        <v>549.91999999999996</v>
      </c>
      <c r="D651" s="147">
        <v>351</v>
      </c>
      <c r="E651" s="147">
        <v>555.5</v>
      </c>
      <c r="F651" s="147">
        <v>140.41999999999999</v>
      </c>
      <c r="G651" s="147">
        <v>181.58</v>
      </c>
      <c r="H651" s="147">
        <v>555.5</v>
      </c>
      <c r="I651" s="147">
        <v>140.41999999999999</v>
      </c>
      <c r="J651" s="147">
        <v>181.58</v>
      </c>
    </row>
    <row r="652" spans="1:10" x14ac:dyDescent="0.15">
      <c r="A652" s="146">
        <v>2902.5</v>
      </c>
      <c r="B652" s="146">
        <v>1075.92</v>
      </c>
      <c r="C652" s="146">
        <v>551.75</v>
      </c>
      <c r="D652" s="146">
        <v>351.08</v>
      </c>
      <c r="E652" s="146">
        <v>556.33000000000004</v>
      </c>
      <c r="F652" s="146">
        <v>141.25</v>
      </c>
      <c r="G652" s="146">
        <v>181.67</v>
      </c>
      <c r="H652" s="146">
        <v>556.33000000000004</v>
      </c>
      <c r="I652" s="146">
        <v>141.25</v>
      </c>
      <c r="J652" s="146">
        <v>181.67</v>
      </c>
    </row>
    <row r="653" spans="1:10" x14ac:dyDescent="0.15">
      <c r="A653" s="147">
        <v>2907</v>
      </c>
      <c r="B653" s="147">
        <v>1077.58</v>
      </c>
      <c r="C653" s="147">
        <v>553.58000000000004</v>
      </c>
      <c r="D653" s="147">
        <v>351.17</v>
      </c>
      <c r="E653" s="147">
        <v>557.25</v>
      </c>
      <c r="F653" s="147">
        <v>142.25</v>
      </c>
      <c r="G653" s="147">
        <v>181.75</v>
      </c>
      <c r="H653" s="147">
        <v>557.25</v>
      </c>
      <c r="I653" s="147">
        <v>142.25</v>
      </c>
      <c r="J653" s="147">
        <v>181.75</v>
      </c>
    </row>
    <row r="654" spans="1:10" x14ac:dyDescent="0.15">
      <c r="A654" s="146">
        <v>2911.5</v>
      </c>
      <c r="B654" s="146">
        <v>1079.25</v>
      </c>
      <c r="C654" s="146">
        <v>555.41999999999996</v>
      </c>
      <c r="D654" s="146">
        <v>351.33</v>
      </c>
      <c r="E654" s="146">
        <v>558.08000000000004</v>
      </c>
      <c r="F654" s="146">
        <v>143.25</v>
      </c>
      <c r="G654" s="146">
        <v>181.75</v>
      </c>
      <c r="H654" s="146">
        <v>558.08000000000004</v>
      </c>
      <c r="I654" s="146">
        <v>143.25</v>
      </c>
      <c r="J654" s="146">
        <v>181.75</v>
      </c>
    </row>
    <row r="655" spans="1:10" x14ac:dyDescent="0.15">
      <c r="A655" s="147">
        <v>2916</v>
      </c>
      <c r="B655" s="147">
        <v>1080.92</v>
      </c>
      <c r="C655" s="147">
        <v>557.25</v>
      </c>
      <c r="D655" s="147">
        <v>351.42</v>
      </c>
      <c r="E655" s="147">
        <v>558.91999999999996</v>
      </c>
      <c r="F655" s="147">
        <v>144.08000000000001</v>
      </c>
      <c r="G655" s="147">
        <v>181.83</v>
      </c>
      <c r="H655" s="147">
        <v>558.91999999999996</v>
      </c>
      <c r="I655" s="147">
        <v>144.08000000000001</v>
      </c>
      <c r="J655" s="147">
        <v>181.83</v>
      </c>
    </row>
    <row r="656" spans="1:10" x14ac:dyDescent="0.15">
      <c r="A656" s="146">
        <v>2920.5</v>
      </c>
      <c r="B656" s="146">
        <v>1082.58</v>
      </c>
      <c r="C656" s="146">
        <v>559</v>
      </c>
      <c r="D656" s="146">
        <v>351.58</v>
      </c>
      <c r="E656" s="146">
        <v>559.83000000000004</v>
      </c>
      <c r="F656" s="146">
        <v>145.08000000000001</v>
      </c>
      <c r="G656" s="146">
        <v>181.92</v>
      </c>
      <c r="H656" s="146">
        <v>559.83000000000004</v>
      </c>
      <c r="I656" s="146">
        <v>145.08000000000001</v>
      </c>
      <c r="J656" s="146">
        <v>181.92</v>
      </c>
    </row>
    <row r="657" spans="1:10" x14ac:dyDescent="0.15">
      <c r="A657" s="147">
        <v>2925</v>
      </c>
      <c r="B657" s="147">
        <v>1084.25</v>
      </c>
      <c r="C657" s="147">
        <v>560.83000000000004</v>
      </c>
      <c r="D657" s="147">
        <v>351.67</v>
      </c>
      <c r="E657" s="147">
        <v>560.66999999999996</v>
      </c>
      <c r="F657" s="147">
        <v>146.08000000000001</v>
      </c>
      <c r="G657" s="147">
        <v>181.92</v>
      </c>
      <c r="H657" s="147">
        <v>560.66999999999996</v>
      </c>
      <c r="I657" s="147">
        <v>146.08000000000001</v>
      </c>
      <c r="J657" s="147">
        <v>181.92</v>
      </c>
    </row>
    <row r="658" spans="1:10" x14ac:dyDescent="0.15">
      <c r="A658" s="146">
        <v>2929.5</v>
      </c>
      <c r="B658" s="146">
        <v>1085.92</v>
      </c>
      <c r="C658" s="146">
        <v>562.66999999999996</v>
      </c>
      <c r="D658" s="146">
        <v>351.83</v>
      </c>
      <c r="E658" s="146">
        <v>561.58000000000004</v>
      </c>
      <c r="F658" s="146">
        <v>147</v>
      </c>
      <c r="G658" s="146">
        <v>182</v>
      </c>
      <c r="H658" s="146">
        <v>561.58000000000004</v>
      </c>
      <c r="I658" s="146">
        <v>147</v>
      </c>
      <c r="J658" s="146">
        <v>182</v>
      </c>
    </row>
    <row r="659" spans="1:10" x14ac:dyDescent="0.15">
      <c r="A659" s="147">
        <v>2934</v>
      </c>
      <c r="B659" s="147">
        <v>1087.58</v>
      </c>
      <c r="C659" s="147">
        <v>564.5</v>
      </c>
      <c r="D659" s="147">
        <v>351.92</v>
      </c>
      <c r="E659" s="147">
        <v>562.41999999999996</v>
      </c>
      <c r="F659" s="147">
        <v>147.91999999999999</v>
      </c>
      <c r="G659" s="147">
        <v>182.08</v>
      </c>
      <c r="H659" s="147">
        <v>562.41999999999996</v>
      </c>
      <c r="I659" s="147">
        <v>147.91999999999999</v>
      </c>
      <c r="J659" s="147">
        <v>182.08</v>
      </c>
    </row>
    <row r="660" spans="1:10" x14ac:dyDescent="0.15">
      <c r="A660" s="146">
        <v>2938.5</v>
      </c>
      <c r="B660" s="146">
        <v>1089.25</v>
      </c>
      <c r="C660" s="146">
        <v>566.33000000000004</v>
      </c>
      <c r="D660" s="146">
        <v>352</v>
      </c>
      <c r="E660" s="146">
        <v>563.25</v>
      </c>
      <c r="F660" s="146">
        <v>148.83000000000001</v>
      </c>
      <c r="G660" s="146">
        <v>182.17</v>
      </c>
      <c r="H660" s="146">
        <v>563.25</v>
      </c>
      <c r="I660" s="146">
        <v>148.83000000000001</v>
      </c>
      <c r="J660" s="146">
        <v>182.17</v>
      </c>
    </row>
    <row r="661" spans="1:10" x14ac:dyDescent="0.15">
      <c r="A661" s="147">
        <v>2943</v>
      </c>
      <c r="B661" s="147">
        <v>1090.92</v>
      </c>
      <c r="C661" s="147">
        <v>568.08000000000004</v>
      </c>
      <c r="D661" s="147">
        <v>352.17</v>
      </c>
      <c r="E661" s="147">
        <v>564.16999999999996</v>
      </c>
      <c r="F661" s="147">
        <v>149.83000000000001</v>
      </c>
      <c r="G661" s="147">
        <v>182.17</v>
      </c>
      <c r="H661" s="147">
        <v>564.16999999999996</v>
      </c>
      <c r="I661" s="147">
        <v>149.83000000000001</v>
      </c>
      <c r="J661" s="147">
        <v>182.17</v>
      </c>
    </row>
    <row r="662" spans="1:10" x14ac:dyDescent="0.15">
      <c r="A662" s="146">
        <v>2947.5</v>
      </c>
      <c r="B662" s="146">
        <v>1092.58</v>
      </c>
      <c r="C662" s="146">
        <v>570</v>
      </c>
      <c r="D662" s="146">
        <v>352.25</v>
      </c>
      <c r="E662" s="146">
        <v>565</v>
      </c>
      <c r="F662" s="146">
        <v>150.75</v>
      </c>
      <c r="G662" s="146">
        <v>182.25</v>
      </c>
      <c r="H662" s="146">
        <v>565</v>
      </c>
      <c r="I662" s="146">
        <v>150.75</v>
      </c>
      <c r="J662" s="146">
        <v>182.25</v>
      </c>
    </row>
    <row r="663" spans="1:10" x14ac:dyDescent="0.15">
      <c r="A663" s="147">
        <v>2952</v>
      </c>
      <c r="B663" s="147">
        <v>1094.25</v>
      </c>
      <c r="C663" s="147">
        <v>571.75</v>
      </c>
      <c r="D663" s="147">
        <v>352.42</v>
      </c>
      <c r="E663" s="147">
        <v>565.83000000000004</v>
      </c>
      <c r="F663" s="147">
        <v>151.66999999999999</v>
      </c>
      <c r="G663" s="147">
        <v>182.33</v>
      </c>
      <c r="H663" s="147">
        <v>565.83000000000004</v>
      </c>
      <c r="I663" s="147">
        <v>151.66999999999999</v>
      </c>
      <c r="J663" s="147">
        <v>182.33</v>
      </c>
    </row>
    <row r="664" spans="1:10" x14ac:dyDescent="0.15">
      <c r="A664" s="146">
        <v>2956.5</v>
      </c>
      <c r="B664" s="146">
        <v>1095.92</v>
      </c>
      <c r="C664" s="146">
        <v>573.58000000000004</v>
      </c>
      <c r="D664" s="146">
        <v>352.5</v>
      </c>
      <c r="E664" s="146">
        <v>566.75</v>
      </c>
      <c r="F664" s="146">
        <v>152.58000000000001</v>
      </c>
      <c r="G664" s="146">
        <v>182.42</v>
      </c>
      <c r="H664" s="146">
        <v>566.75</v>
      </c>
      <c r="I664" s="146">
        <v>152.58000000000001</v>
      </c>
      <c r="J664" s="146">
        <v>182.42</v>
      </c>
    </row>
    <row r="665" spans="1:10" x14ac:dyDescent="0.15">
      <c r="A665" s="147">
        <v>2961</v>
      </c>
      <c r="B665" s="147">
        <v>1097.58</v>
      </c>
      <c r="C665" s="147">
        <v>575.41999999999996</v>
      </c>
      <c r="D665" s="147">
        <v>352.58</v>
      </c>
      <c r="E665" s="147">
        <v>567.58000000000004</v>
      </c>
      <c r="F665" s="147">
        <v>153.58000000000001</v>
      </c>
      <c r="G665" s="147">
        <v>182.42</v>
      </c>
      <c r="H665" s="147">
        <v>568.41999999999996</v>
      </c>
      <c r="I665" s="147">
        <v>154.41999999999999</v>
      </c>
      <c r="J665" s="147">
        <v>182.42</v>
      </c>
    </row>
    <row r="666" spans="1:10" x14ac:dyDescent="0.15">
      <c r="A666" s="146">
        <v>2965.5</v>
      </c>
      <c r="B666" s="146">
        <v>1099.25</v>
      </c>
      <c r="C666" s="146">
        <v>577.25</v>
      </c>
      <c r="D666" s="146">
        <v>352.75</v>
      </c>
      <c r="E666" s="146">
        <v>568.41999999999996</v>
      </c>
      <c r="F666" s="146">
        <v>154.5</v>
      </c>
      <c r="G666" s="146">
        <v>182.5</v>
      </c>
      <c r="H666" s="146">
        <v>570.08000000000004</v>
      </c>
      <c r="I666" s="146">
        <v>156.16999999999999</v>
      </c>
      <c r="J666" s="146">
        <v>182.5</v>
      </c>
    </row>
    <row r="667" spans="1:10" x14ac:dyDescent="0.15">
      <c r="A667" s="147">
        <v>2970</v>
      </c>
      <c r="B667" s="147">
        <v>1100.92</v>
      </c>
      <c r="C667" s="147">
        <v>579.08000000000004</v>
      </c>
      <c r="D667" s="147">
        <v>352.83</v>
      </c>
      <c r="E667" s="147">
        <v>569.33000000000004</v>
      </c>
      <c r="F667" s="147">
        <v>155.41999999999999</v>
      </c>
      <c r="G667" s="147">
        <v>182.58</v>
      </c>
      <c r="H667" s="147">
        <v>571.75</v>
      </c>
      <c r="I667" s="147">
        <v>157.83000000000001</v>
      </c>
      <c r="J667" s="147">
        <v>182.58</v>
      </c>
    </row>
    <row r="668" spans="1:10" x14ac:dyDescent="0.15">
      <c r="A668" s="146">
        <v>2974.5</v>
      </c>
      <c r="B668" s="146">
        <v>1102.58</v>
      </c>
      <c r="C668" s="146">
        <v>580.83000000000004</v>
      </c>
      <c r="D668" s="146">
        <v>353</v>
      </c>
      <c r="E668" s="146">
        <v>570.16999999999996</v>
      </c>
      <c r="F668" s="146">
        <v>156.41999999999999</v>
      </c>
      <c r="G668" s="146">
        <v>182.58</v>
      </c>
      <c r="H668" s="146">
        <v>573.41999999999996</v>
      </c>
      <c r="I668" s="146">
        <v>159.66999999999999</v>
      </c>
      <c r="J668" s="146">
        <v>182.58</v>
      </c>
    </row>
    <row r="669" spans="1:10" x14ac:dyDescent="0.15">
      <c r="A669" s="147">
        <v>2979</v>
      </c>
      <c r="B669" s="147">
        <v>1104.25</v>
      </c>
      <c r="C669" s="147">
        <v>582.66999999999996</v>
      </c>
      <c r="D669" s="147">
        <v>353.08</v>
      </c>
      <c r="E669" s="147">
        <v>571</v>
      </c>
      <c r="F669" s="147">
        <v>157.33000000000001</v>
      </c>
      <c r="G669" s="147">
        <v>182.67</v>
      </c>
      <c r="H669" s="147">
        <v>575.08000000000004</v>
      </c>
      <c r="I669" s="147">
        <v>161.41999999999999</v>
      </c>
      <c r="J669" s="147">
        <v>182.67</v>
      </c>
    </row>
    <row r="670" spans="1:10" x14ac:dyDescent="0.15">
      <c r="A670" s="146">
        <v>2983.5</v>
      </c>
      <c r="B670" s="146">
        <v>1105.92</v>
      </c>
      <c r="C670" s="146">
        <v>584.58000000000004</v>
      </c>
      <c r="D670" s="146">
        <v>353.17</v>
      </c>
      <c r="E670" s="146">
        <v>571.91999999999996</v>
      </c>
      <c r="F670" s="146">
        <v>158.25</v>
      </c>
      <c r="G670" s="146">
        <v>182.75</v>
      </c>
      <c r="H670" s="146">
        <v>576.75</v>
      </c>
      <c r="I670" s="146">
        <v>163.08000000000001</v>
      </c>
      <c r="J670" s="146">
        <v>182.75</v>
      </c>
    </row>
    <row r="671" spans="1:10" x14ac:dyDescent="0.15">
      <c r="A671" s="147">
        <v>2988</v>
      </c>
      <c r="B671" s="147">
        <v>1107.58</v>
      </c>
      <c r="C671" s="147">
        <v>586.33000000000004</v>
      </c>
      <c r="D671" s="147">
        <v>353.33</v>
      </c>
      <c r="E671" s="147">
        <v>572.75</v>
      </c>
      <c r="F671" s="147">
        <v>159.16999999999999</v>
      </c>
      <c r="G671" s="147">
        <v>182.83</v>
      </c>
      <c r="H671" s="147">
        <v>578.41999999999996</v>
      </c>
      <c r="I671" s="147">
        <v>164.83</v>
      </c>
      <c r="J671" s="147">
        <v>182.83</v>
      </c>
    </row>
    <row r="672" spans="1:10" x14ac:dyDescent="0.15">
      <c r="A672" s="146">
        <v>2992.5</v>
      </c>
      <c r="B672" s="146">
        <v>1109.25</v>
      </c>
      <c r="C672" s="146">
        <v>588.16999999999996</v>
      </c>
      <c r="D672" s="146">
        <v>353.42</v>
      </c>
      <c r="E672" s="146">
        <v>573.58000000000004</v>
      </c>
      <c r="F672" s="146">
        <v>160.16999999999999</v>
      </c>
      <c r="G672" s="146">
        <v>182.83</v>
      </c>
      <c r="H672" s="146">
        <v>580.08000000000004</v>
      </c>
      <c r="I672" s="146">
        <v>166.67</v>
      </c>
      <c r="J672" s="146">
        <v>182.83</v>
      </c>
    </row>
    <row r="673" spans="1:10" x14ac:dyDescent="0.15">
      <c r="A673" s="147">
        <v>2997</v>
      </c>
      <c r="B673" s="147">
        <v>1110.92</v>
      </c>
      <c r="C673" s="147">
        <v>589.91999999999996</v>
      </c>
      <c r="D673" s="147">
        <v>353.58</v>
      </c>
      <c r="E673" s="147">
        <v>574.5</v>
      </c>
      <c r="F673" s="147">
        <v>161.08000000000001</v>
      </c>
      <c r="G673" s="147">
        <v>182.92</v>
      </c>
      <c r="H673" s="147">
        <v>581.75</v>
      </c>
      <c r="I673" s="147">
        <v>168.33</v>
      </c>
      <c r="J673" s="147">
        <v>182.92</v>
      </c>
    </row>
    <row r="674" spans="1:10" x14ac:dyDescent="0.15">
      <c r="A674" s="146">
        <v>3001.5</v>
      </c>
      <c r="B674" s="146">
        <v>1112.58</v>
      </c>
      <c r="C674" s="146">
        <v>591.83000000000004</v>
      </c>
      <c r="D674" s="146">
        <v>353.67</v>
      </c>
      <c r="E674" s="146">
        <v>575.33000000000004</v>
      </c>
      <c r="F674" s="146">
        <v>162</v>
      </c>
      <c r="G674" s="146">
        <v>183</v>
      </c>
      <c r="H674" s="146">
        <v>583.41999999999996</v>
      </c>
      <c r="I674" s="146">
        <v>170.08</v>
      </c>
      <c r="J674" s="146">
        <v>183</v>
      </c>
    </row>
    <row r="675" spans="1:10" x14ac:dyDescent="0.15">
      <c r="A675" s="147">
        <v>3006</v>
      </c>
      <c r="B675" s="147">
        <v>1114.25</v>
      </c>
      <c r="C675" s="147">
        <v>593.66999999999996</v>
      </c>
      <c r="D675" s="147">
        <v>353.75</v>
      </c>
      <c r="E675" s="147">
        <v>576.25</v>
      </c>
      <c r="F675" s="147">
        <v>163</v>
      </c>
      <c r="G675" s="147">
        <v>183.08</v>
      </c>
      <c r="H675" s="147">
        <v>585.08000000000004</v>
      </c>
      <c r="I675" s="147">
        <v>171.83</v>
      </c>
      <c r="J675" s="147">
        <v>183.08</v>
      </c>
    </row>
    <row r="676" spans="1:10" x14ac:dyDescent="0.15">
      <c r="A676" s="146">
        <v>3010.5</v>
      </c>
      <c r="B676" s="146">
        <v>1115.92</v>
      </c>
      <c r="C676" s="146">
        <v>595.41999999999996</v>
      </c>
      <c r="D676" s="146">
        <v>353.92</v>
      </c>
      <c r="E676" s="146">
        <v>577.08000000000004</v>
      </c>
      <c r="F676" s="146">
        <v>163.92</v>
      </c>
      <c r="G676" s="146">
        <v>183.08</v>
      </c>
      <c r="H676" s="146">
        <v>586.75</v>
      </c>
      <c r="I676" s="146">
        <v>173.58</v>
      </c>
      <c r="J676" s="146">
        <v>183.08</v>
      </c>
    </row>
    <row r="677" spans="1:10" x14ac:dyDescent="0.15">
      <c r="A677" s="147">
        <v>3015</v>
      </c>
      <c r="B677" s="147">
        <v>1117.58</v>
      </c>
      <c r="C677" s="147">
        <v>597.25</v>
      </c>
      <c r="D677" s="147">
        <v>354</v>
      </c>
      <c r="E677" s="147">
        <v>577.91999999999996</v>
      </c>
      <c r="F677" s="147">
        <v>164.83</v>
      </c>
      <c r="G677" s="147">
        <v>183.17</v>
      </c>
      <c r="H677" s="147">
        <v>588.41999999999996</v>
      </c>
      <c r="I677" s="147">
        <v>175.33</v>
      </c>
      <c r="J677" s="147">
        <v>183.17</v>
      </c>
    </row>
    <row r="678" spans="1:10" x14ac:dyDescent="0.15">
      <c r="A678" s="146">
        <v>3019.5</v>
      </c>
      <c r="B678" s="146">
        <v>1119.25</v>
      </c>
      <c r="C678" s="146">
        <v>599.08000000000004</v>
      </c>
      <c r="D678" s="146">
        <v>354.17</v>
      </c>
      <c r="E678" s="146">
        <v>578.83000000000004</v>
      </c>
      <c r="F678" s="146">
        <v>165.83</v>
      </c>
      <c r="G678" s="146">
        <v>183.25</v>
      </c>
      <c r="H678" s="146">
        <v>590.08000000000004</v>
      </c>
      <c r="I678" s="146">
        <v>177.08</v>
      </c>
      <c r="J678" s="146">
        <v>183.25</v>
      </c>
    </row>
    <row r="679" spans="1:10" x14ac:dyDescent="0.15">
      <c r="A679" s="147">
        <v>3024</v>
      </c>
      <c r="B679" s="147">
        <v>1120.92</v>
      </c>
      <c r="C679" s="147">
        <v>600.91999999999996</v>
      </c>
      <c r="D679" s="147">
        <v>354.25</v>
      </c>
      <c r="E679" s="147">
        <v>579.66999999999996</v>
      </c>
      <c r="F679" s="147">
        <v>166.75</v>
      </c>
      <c r="G679" s="147">
        <v>183.25</v>
      </c>
      <c r="H679" s="147">
        <v>591.75</v>
      </c>
      <c r="I679" s="147">
        <v>178.83</v>
      </c>
      <c r="J679" s="147">
        <v>183.25</v>
      </c>
    </row>
    <row r="680" spans="1:10" x14ac:dyDescent="0.15">
      <c r="A680" s="146">
        <v>3028.5</v>
      </c>
      <c r="B680" s="146">
        <v>1122.58</v>
      </c>
      <c r="C680" s="146">
        <v>602.66999999999996</v>
      </c>
      <c r="D680" s="146">
        <v>354.42</v>
      </c>
      <c r="E680" s="146">
        <v>580.5</v>
      </c>
      <c r="F680" s="146">
        <v>167.67</v>
      </c>
      <c r="G680" s="146">
        <v>183.33</v>
      </c>
      <c r="H680" s="146">
        <v>593.41999999999996</v>
      </c>
      <c r="I680" s="146">
        <v>180.58</v>
      </c>
      <c r="J680" s="146">
        <v>183.33</v>
      </c>
    </row>
    <row r="681" spans="1:10" x14ac:dyDescent="0.15">
      <c r="A681" s="147">
        <v>3033</v>
      </c>
      <c r="B681" s="147">
        <v>1124.25</v>
      </c>
      <c r="C681" s="147">
        <v>604.5</v>
      </c>
      <c r="D681" s="147">
        <v>354.5</v>
      </c>
      <c r="E681" s="147">
        <v>581.41999999999996</v>
      </c>
      <c r="F681" s="147">
        <v>168.67</v>
      </c>
      <c r="G681" s="147">
        <v>183.42</v>
      </c>
      <c r="H681" s="147">
        <v>595.08000000000004</v>
      </c>
      <c r="I681" s="147">
        <v>182.33</v>
      </c>
      <c r="J681" s="147">
        <v>183.42</v>
      </c>
    </row>
    <row r="682" spans="1:10" x14ac:dyDescent="0.15">
      <c r="A682" s="146">
        <v>3037.5</v>
      </c>
      <c r="B682" s="146">
        <v>1125.92</v>
      </c>
      <c r="C682" s="146">
        <v>606.41999999999996</v>
      </c>
      <c r="D682" s="146">
        <v>354.58</v>
      </c>
      <c r="E682" s="146">
        <v>582.83000000000004</v>
      </c>
      <c r="F682" s="146">
        <v>170.17</v>
      </c>
      <c r="G682" s="146">
        <v>183.5</v>
      </c>
      <c r="H682" s="146">
        <v>596.75</v>
      </c>
      <c r="I682" s="146">
        <v>184.08</v>
      </c>
      <c r="J682" s="146">
        <v>183.5</v>
      </c>
    </row>
    <row r="683" spans="1:10" x14ac:dyDescent="0.15">
      <c r="A683" s="147">
        <v>3042</v>
      </c>
      <c r="B683" s="147">
        <v>1127.58</v>
      </c>
      <c r="C683" s="147">
        <v>608.16999999999996</v>
      </c>
      <c r="D683" s="147">
        <v>354.75</v>
      </c>
      <c r="E683" s="147">
        <v>584.5</v>
      </c>
      <c r="F683" s="147">
        <v>171.92</v>
      </c>
      <c r="G683" s="147">
        <v>183.5</v>
      </c>
      <c r="H683" s="147">
        <v>598.41999999999996</v>
      </c>
      <c r="I683" s="147">
        <v>185.83</v>
      </c>
      <c r="J683" s="147">
        <v>183.5</v>
      </c>
    </row>
    <row r="684" spans="1:10" x14ac:dyDescent="0.15">
      <c r="A684" s="146">
        <v>3046.5</v>
      </c>
      <c r="B684" s="146">
        <v>1129.25</v>
      </c>
      <c r="C684" s="146">
        <v>610</v>
      </c>
      <c r="D684" s="146">
        <v>354.83</v>
      </c>
      <c r="E684" s="146">
        <v>586.16999999999996</v>
      </c>
      <c r="F684" s="146">
        <v>173.67</v>
      </c>
      <c r="G684" s="146">
        <v>183.58</v>
      </c>
      <c r="H684" s="146">
        <v>600.08000000000004</v>
      </c>
      <c r="I684" s="146">
        <v>187.58</v>
      </c>
      <c r="J684" s="146">
        <v>183.58</v>
      </c>
    </row>
    <row r="685" spans="1:10" x14ac:dyDescent="0.15">
      <c r="A685" s="147">
        <v>3051</v>
      </c>
      <c r="B685" s="147">
        <v>1130.92</v>
      </c>
      <c r="C685" s="147">
        <v>611.75</v>
      </c>
      <c r="D685" s="147">
        <v>355</v>
      </c>
      <c r="E685" s="147">
        <v>587.83000000000004</v>
      </c>
      <c r="F685" s="147">
        <v>175.42</v>
      </c>
      <c r="G685" s="147">
        <v>183.67</v>
      </c>
      <c r="H685" s="147">
        <v>601.75</v>
      </c>
      <c r="I685" s="147">
        <v>189.33</v>
      </c>
      <c r="J685" s="147">
        <v>183.67</v>
      </c>
    </row>
    <row r="686" spans="1:10" x14ac:dyDescent="0.15">
      <c r="A686" s="146">
        <v>3055.5</v>
      </c>
      <c r="B686" s="146">
        <v>1132.58</v>
      </c>
      <c r="C686" s="146">
        <v>613.75</v>
      </c>
      <c r="D686" s="146">
        <v>355</v>
      </c>
      <c r="E686" s="146">
        <v>589.5</v>
      </c>
      <c r="F686" s="146">
        <v>177.17</v>
      </c>
      <c r="G686" s="146">
        <v>183.67</v>
      </c>
      <c r="H686" s="146">
        <v>603.41999999999996</v>
      </c>
      <c r="I686" s="146">
        <v>191.08</v>
      </c>
      <c r="J686" s="146">
        <v>183.67</v>
      </c>
    </row>
    <row r="687" spans="1:10" x14ac:dyDescent="0.15">
      <c r="A687" s="147">
        <v>3060</v>
      </c>
      <c r="B687" s="147">
        <v>1134.25</v>
      </c>
      <c r="C687" s="147">
        <v>616</v>
      </c>
      <c r="D687" s="147">
        <v>354.67</v>
      </c>
      <c r="E687" s="147">
        <v>591.16999999999996</v>
      </c>
      <c r="F687" s="147">
        <v>179.17</v>
      </c>
      <c r="G687" s="147">
        <v>183.5</v>
      </c>
      <c r="H687" s="147">
        <v>605.08000000000004</v>
      </c>
      <c r="I687" s="147">
        <v>193.08</v>
      </c>
      <c r="J687" s="147">
        <v>183.5</v>
      </c>
    </row>
    <row r="688" spans="1:10" x14ac:dyDescent="0.15">
      <c r="A688" s="146">
        <v>3064.5</v>
      </c>
      <c r="B688" s="146">
        <v>1135.92</v>
      </c>
      <c r="C688" s="146">
        <v>618.16999999999996</v>
      </c>
      <c r="D688" s="146">
        <v>354.42</v>
      </c>
      <c r="E688" s="146">
        <v>592.83000000000004</v>
      </c>
      <c r="F688" s="146">
        <v>181.08</v>
      </c>
      <c r="G688" s="146">
        <v>183.42</v>
      </c>
      <c r="H688" s="146">
        <v>606.75</v>
      </c>
      <c r="I688" s="146">
        <v>195</v>
      </c>
      <c r="J688" s="146">
        <v>183.42</v>
      </c>
    </row>
    <row r="689" spans="1:10" x14ac:dyDescent="0.15">
      <c r="A689" s="147">
        <v>3069</v>
      </c>
      <c r="B689" s="147">
        <v>1137.58</v>
      </c>
      <c r="C689" s="147">
        <v>620.33000000000004</v>
      </c>
      <c r="D689" s="147">
        <v>354.17</v>
      </c>
      <c r="E689" s="147">
        <v>594.5</v>
      </c>
      <c r="F689" s="147">
        <v>183</v>
      </c>
      <c r="G689" s="147">
        <v>183.25</v>
      </c>
      <c r="H689" s="147">
        <v>608.41999999999996</v>
      </c>
      <c r="I689" s="147">
        <v>196.92</v>
      </c>
      <c r="J689" s="147">
        <v>183.25</v>
      </c>
    </row>
    <row r="690" spans="1:10" x14ac:dyDescent="0.15">
      <c r="A690" s="146">
        <v>3073.5</v>
      </c>
      <c r="B690" s="146">
        <v>1139.25</v>
      </c>
      <c r="C690" s="146">
        <v>622.5</v>
      </c>
      <c r="D690" s="146">
        <v>353.92</v>
      </c>
      <c r="E690" s="146">
        <v>596.16999999999996</v>
      </c>
      <c r="F690" s="146">
        <v>185</v>
      </c>
      <c r="G690" s="146">
        <v>183.08</v>
      </c>
      <c r="H690" s="146">
        <v>610.08000000000004</v>
      </c>
      <c r="I690" s="146">
        <v>198.92</v>
      </c>
      <c r="J690" s="146">
        <v>183.08</v>
      </c>
    </row>
    <row r="691" spans="1:10" x14ac:dyDescent="0.15">
      <c r="A691" s="147">
        <v>3078</v>
      </c>
      <c r="B691" s="147">
        <v>1140.92</v>
      </c>
      <c r="C691" s="147">
        <v>624.75</v>
      </c>
      <c r="D691" s="147">
        <v>353.67</v>
      </c>
      <c r="E691" s="147">
        <v>597.83000000000004</v>
      </c>
      <c r="F691" s="147">
        <v>186.92</v>
      </c>
      <c r="G691" s="147">
        <v>183</v>
      </c>
      <c r="H691" s="147">
        <v>611.75</v>
      </c>
      <c r="I691" s="147">
        <v>200.83</v>
      </c>
      <c r="J691" s="147">
        <v>183</v>
      </c>
    </row>
    <row r="692" spans="1:10" x14ac:dyDescent="0.15">
      <c r="A692" s="146">
        <v>3082.5</v>
      </c>
      <c r="B692" s="146">
        <v>1142.58</v>
      </c>
      <c r="C692" s="146">
        <v>626.91999999999996</v>
      </c>
      <c r="D692" s="146">
        <v>353.42</v>
      </c>
      <c r="E692" s="146">
        <v>599.5</v>
      </c>
      <c r="F692" s="146">
        <v>188.83</v>
      </c>
      <c r="G692" s="146">
        <v>182.83</v>
      </c>
      <c r="H692" s="146">
        <v>613.41999999999996</v>
      </c>
      <c r="I692" s="146">
        <v>202.75</v>
      </c>
      <c r="J692" s="146">
        <v>182.83</v>
      </c>
    </row>
    <row r="693" spans="1:10" x14ac:dyDescent="0.15">
      <c r="A693" s="147">
        <v>3087</v>
      </c>
      <c r="B693" s="147">
        <v>1144.25</v>
      </c>
      <c r="C693" s="147">
        <v>629.16999999999996</v>
      </c>
      <c r="D693" s="147">
        <v>353.08</v>
      </c>
      <c r="E693" s="147">
        <v>601.16999999999996</v>
      </c>
      <c r="F693" s="147">
        <v>190.75</v>
      </c>
      <c r="G693" s="147">
        <v>182.75</v>
      </c>
      <c r="H693" s="147">
        <v>615.08000000000004</v>
      </c>
      <c r="I693" s="147">
        <v>204.67</v>
      </c>
      <c r="J693" s="147">
        <v>182.75</v>
      </c>
    </row>
    <row r="694" spans="1:10" x14ac:dyDescent="0.15">
      <c r="A694" s="146">
        <v>3091.5</v>
      </c>
      <c r="B694" s="146">
        <v>1145.92</v>
      </c>
      <c r="C694" s="146">
        <v>631.33000000000004</v>
      </c>
      <c r="D694" s="146">
        <v>352.83</v>
      </c>
      <c r="E694" s="146">
        <v>602.83000000000004</v>
      </c>
      <c r="F694" s="146">
        <v>192.75</v>
      </c>
      <c r="G694" s="146">
        <v>182.58</v>
      </c>
      <c r="H694" s="146">
        <v>616.75</v>
      </c>
      <c r="I694" s="146">
        <v>206.67</v>
      </c>
      <c r="J694" s="146">
        <v>182.58</v>
      </c>
    </row>
    <row r="695" spans="1:10" x14ac:dyDescent="0.15">
      <c r="A695" s="147">
        <v>3096</v>
      </c>
      <c r="B695" s="147">
        <v>1147.58</v>
      </c>
      <c r="C695" s="147">
        <v>633.58000000000004</v>
      </c>
      <c r="D695" s="147">
        <v>352.58</v>
      </c>
      <c r="E695" s="147">
        <v>604.5</v>
      </c>
      <c r="F695" s="147">
        <v>194.67</v>
      </c>
      <c r="G695" s="147">
        <v>182.42</v>
      </c>
      <c r="H695" s="147">
        <v>618.41999999999996</v>
      </c>
      <c r="I695" s="147">
        <v>208.58</v>
      </c>
      <c r="J695" s="147">
        <v>182.42</v>
      </c>
    </row>
    <row r="696" spans="1:10" x14ac:dyDescent="0.15">
      <c r="A696" s="146">
        <v>3100.5</v>
      </c>
      <c r="B696" s="146">
        <v>1149.25</v>
      </c>
      <c r="C696" s="146">
        <v>635.75</v>
      </c>
      <c r="D696" s="146">
        <v>352.33</v>
      </c>
      <c r="E696" s="146">
        <v>606.16999999999996</v>
      </c>
      <c r="F696" s="146">
        <v>196.58</v>
      </c>
      <c r="G696" s="146">
        <v>182.33</v>
      </c>
      <c r="H696" s="146">
        <v>620.08000000000004</v>
      </c>
      <c r="I696" s="146">
        <v>210.5</v>
      </c>
      <c r="J696" s="146">
        <v>182.33</v>
      </c>
    </row>
    <row r="697" spans="1:10" x14ac:dyDescent="0.15">
      <c r="A697" s="147">
        <v>3105</v>
      </c>
      <c r="B697" s="147">
        <v>1150.92</v>
      </c>
      <c r="C697" s="147">
        <v>637.91999999999996</v>
      </c>
      <c r="D697" s="147">
        <v>352.08</v>
      </c>
      <c r="E697" s="147">
        <v>607.83000000000004</v>
      </c>
      <c r="F697" s="147">
        <v>198.58</v>
      </c>
      <c r="G697" s="147">
        <v>182.17</v>
      </c>
      <c r="H697" s="147">
        <v>621.75</v>
      </c>
      <c r="I697" s="147">
        <v>212.5</v>
      </c>
      <c r="J697" s="147">
        <v>182.17</v>
      </c>
    </row>
    <row r="698" spans="1:10" x14ac:dyDescent="0.15">
      <c r="A698" s="146">
        <v>3109.5</v>
      </c>
      <c r="B698" s="146">
        <v>1152.58</v>
      </c>
      <c r="C698" s="146">
        <v>640.08000000000004</v>
      </c>
      <c r="D698" s="146">
        <v>351.83</v>
      </c>
      <c r="E698" s="146">
        <v>609.5</v>
      </c>
      <c r="F698" s="146">
        <v>200.5</v>
      </c>
      <c r="G698" s="146">
        <v>182</v>
      </c>
      <c r="H698" s="146">
        <v>623.41999999999996</v>
      </c>
      <c r="I698" s="146">
        <v>214.42</v>
      </c>
      <c r="J698" s="146">
        <v>182</v>
      </c>
    </row>
    <row r="699" spans="1:10" x14ac:dyDescent="0.15">
      <c r="A699" s="147">
        <v>3114</v>
      </c>
      <c r="B699" s="147">
        <v>1154.25</v>
      </c>
      <c r="C699" s="147">
        <v>642.41999999999996</v>
      </c>
      <c r="D699" s="147">
        <v>351.5</v>
      </c>
      <c r="E699" s="147">
        <v>611.16999999999996</v>
      </c>
      <c r="F699" s="147">
        <v>202.42</v>
      </c>
      <c r="G699" s="147">
        <v>181.92</v>
      </c>
      <c r="H699" s="147">
        <v>625.08000000000004</v>
      </c>
      <c r="I699" s="147">
        <v>216.33</v>
      </c>
      <c r="J699" s="147">
        <v>181.92</v>
      </c>
    </row>
    <row r="700" spans="1:10" x14ac:dyDescent="0.15">
      <c r="A700" s="146">
        <v>3118.5</v>
      </c>
      <c r="B700" s="146">
        <v>1155.92</v>
      </c>
      <c r="C700" s="146">
        <v>644.58000000000004</v>
      </c>
      <c r="D700" s="146">
        <v>351.25</v>
      </c>
      <c r="E700" s="146">
        <v>612.83000000000004</v>
      </c>
      <c r="F700" s="146">
        <v>204.42</v>
      </c>
      <c r="G700" s="146">
        <v>181.75</v>
      </c>
      <c r="H700" s="146">
        <v>626.75</v>
      </c>
      <c r="I700" s="146">
        <v>218.33</v>
      </c>
      <c r="J700" s="146">
        <v>181.75</v>
      </c>
    </row>
    <row r="701" spans="1:10" x14ac:dyDescent="0.15">
      <c r="A701" s="147">
        <v>3123</v>
      </c>
      <c r="B701" s="147">
        <v>1157.58</v>
      </c>
      <c r="C701" s="147">
        <v>646.75</v>
      </c>
      <c r="D701" s="147">
        <v>351</v>
      </c>
      <c r="E701" s="147">
        <v>614.5</v>
      </c>
      <c r="F701" s="147">
        <v>206.33</v>
      </c>
      <c r="G701" s="147">
        <v>181.58</v>
      </c>
      <c r="H701" s="147">
        <v>628.41999999999996</v>
      </c>
      <c r="I701" s="147">
        <v>220.25</v>
      </c>
      <c r="J701" s="147">
        <v>181.58</v>
      </c>
    </row>
    <row r="702" spans="1:10" x14ac:dyDescent="0.15">
      <c r="A702" s="146">
        <v>3127.5</v>
      </c>
      <c r="B702" s="146">
        <v>1159.25</v>
      </c>
      <c r="C702" s="146">
        <v>648.91999999999996</v>
      </c>
      <c r="D702" s="146">
        <v>350.75</v>
      </c>
      <c r="E702" s="146">
        <v>616.16999999999996</v>
      </c>
      <c r="F702" s="146">
        <v>208.25</v>
      </c>
      <c r="G702" s="146">
        <v>181.5</v>
      </c>
      <c r="H702" s="146">
        <v>630.08000000000004</v>
      </c>
      <c r="I702" s="146">
        <v>222.17</v>
      </c>
      <c r="J702" s="146">
        <v>181.5</v>
      </c>
    </row>
    <row r="703" spans="1:10" x14ac:dyDescent="0.15">
      <c r="A703" s="147">
        <v>3132</v>
      </c>
      <c r="B703" s="147">
        <v>1160.92</v>
      </c>
      <c r="C703" s="147">
        <v>651.16999999999996</v>
      </c>
      <c r="D703" s="147">
        <v>350.5</v>
      </c>
      <c r="E703" s="147">
        <v>617.83000000000004</v>
      </c>
      <c r="F703" s="147">
        <v>210.25</v>
      </c>
      <c r="G703" s="147">
        <v>181.33</v>
      </c>
      <c r="H703" s="147">
        <v>631.75</v>
      </c>
      <c r="I703" s="147">
        <v>224.17</v>
      </c>
      <c r="J703" s="147">
        <v>181.33</v>
      </c>
    </row>
    <row r="704" spans="1:10" x14ac:dyDescent="0.15">
      <c r="A704" s="146">
        <v>3136.5</v>
      </c>
      <c r="B704" s="146">
        <v>1162.58</v>
      </c>
      <c r="C704" s="146">
        <v>653.33000000000004</v>
      </c>
      <c r="D704" s="146">
        <v>350.25</v>
      </c>
      <c r="E704" s="146">
        <v>619.5</v>
      </c>
      <c r="F704" s="146">
        <v>212.08</v>
      </c>
      <c r="G704" s="146">
        <v>181.25</v>
      </c>
      <c r="H704" s="146">
        <v>633.41999999999996</v>
      </c>
      <c r="I704" s="146">
        <v>226</v>
      </c>
      <c r="J704" s="146">
        <v>181.25</v>
      </c>
    </row>
    <row r="705" spans="1:10" x14ac:dyDescent="0.15">
      <c r="A705" s="147">
        <v>3141</v>
      </c>
      <c r="B705" s="147">
        <v>1164.25</v>
      </c>
      <c r="C705" s="147">
        <v>655.58</v>
      </c>
      <c r="D705" s="147">
        <v>349.92</v>
      </c>
      <c r="E705" s="147">
        <v>621.16999999999996</v>
      </c>
      <c r="F705" s="147">
        <v>214.08</v>
      </c>
      <c r="G705" s="147">
        <v>181.08</v>
      </c>
      <c r="H705" s="147">
        <v>635.08000000000004</v>
      </c>
      <c r="I705" s="147">
        <v>228</v>
      </c>
      <c r="J705" s="147">
        <v>181.08</v>
      </c>
    </row>
    <row r="706" spans="1:10" x14ac:dyDescent="0.15">
      <c r="A706" s="146">
        <v>3145.5</v>
      </c>
      <c r="B706" s="146">
        <v>1165.92</v>
      </c>
      <c r="C706" s="146">
        <v>657.75</v>
      </c>
      <c r="D706" s="146">
        <v>349.67</v>
      </c>
      <c r="E706" s="146">
        <v>622.83000000000004</v>
      </c>
      <c r="F706" s="146">
        <v>216.08</v>
      </c>
      <c r="G706" s="146">
        <v>180.92</v>
      </c>
      <c r="H706" s="146">
        <v>636.75</v>
      </c>
      <c r="I706" s="146">
        <v>230</v>
      </c>
      <c r="J706" s="146">
        <v>180.92</v>
      </c>
    </row>
    <row r="707" spans="1:10" x14ac:dyDescent="0.15">
      <c r="A707" s="147">
        <v>3150</v>
      </c>
      <c r="B707" s="147">
        <v>1167.58</v>
      </c>
      <c r="C707" s="147">
        <v>660</v>
      </c>
      <c r="D707" s="147">
        <v>349.42</v>
      </c>
      <c r="E707" s="147">
        <v>624.5</v>
      </c>
      <c r="F707" s="147">
        <v>217.92</v>
      </c>
      <c r="G707" s="147">
        <v>180.83</v>
      </c>
      <c r="H707" s="147">
        <v>638.41999999999996</v>
      </c>
      <c r="I707" s="147">
        <v>231.83</v>
      </c>
      <c r="J707" s="147">
        <v>180.83</v>
      </c>
    </row>
    <row r="708" spans="1:10" x14ac:dyDescent="0.15">
      <c r="A708" s="146">
        <v>3154.5</v>
      </c>
      <c r="B708" s="146">
        <v>1169.33</v>
      </c>
      <c r="C708" s="146">
        <v>662.25</v>
      </c>
      <c r="D708" s="146">
        <v>349.17</v>
      </c>
      <c r="E708" s="146">
        <v>626.16999999999996</v>
      </c>
      <c r="F708" s="146">
        <v>219.92</v>
      </c>
      <c r="G708" s="146">
        <v>180.67</v>
      </c>
      <c r="H708" s="146">
        <v>640.16999999999996</v>
      </c>
      <c r="I708" s="146">
        <v>233.92</v>
      </c>
      <c r="J708" s="146">
        <v>180.67</v>
      </c>
    </row>
    <row r="709" spans="1:10" x14ac:dyDescent="0.15">
      <c r="A709" s="147">
        <v>3159</v>
      </c>
      <c r="B709" s="147">
        <v>1171</v>
      </c>
      <c r="C709" s="147">
        <v>664.42</v>
      </c>
      <c r="D709" s="147">
        <v>348.92</v>
      </c>
      <c r="E709" s="147">
        <v>627.83000000000004</v>
      </c>
      <c r="F709" s="147">
        <v>221.92</v>
      </c>
      <c r="G709" s="147">
        <v>180.5</v>
      </c>
      <c r="H709" s="147">
        <v>641.83000000000004</v>
      </c>
      <c r="I709" s="147">
        <v>235.92</v>
      </c>
      <c r="J709" s="147">
        <v>180.5</v>
      </c>
    </row>
    <row r="710" spans="1:10" x14ac:dyDescent="0.15">
      <c r="A710" s="146">
        <v>3163.5</v>
      </c>
      <c r="B710" s="146">
        <v>1172.67</v>
      </c>
      <c r="C710" s="146">
        <v>666.58</v>
      </c>
      <c r="D710" s="146">
        <v>348.67</v>
      </c>
      <c r="E710" s="146">
        <v>629.5</v>
      </c>
      <c r="F710" s="146">
        <v>223.75</v>
      </c>
      <c r="G710" s="146">
        <v>180.42</v>
      </c>
      <c r="H710" s="146">
        <v>643.5</v>
      </c>
      <c r="I710" s="146">
        <v>237.75</v>
      </c>
      <c r="J710" s="146">
        <v>180.42</v>
      </c>
    </row>
    <row r="711" spans="1:10" x14ac:dyDescent="0.15">
      <c r="A711" s="147">
        <v>3168</v>
      </c>
      <c r="B711" s="147">
        <v>1174.33</v>
      </c>
      <c r="C711" s="147">
        <v>668.92</v>
      </c>
      <c r="D711" s="147">
        <v>348.33</v>
      </c>
      <c r="E711" s="147">
        <v>631.16999999999996</v>
      </c>
      <c r="F711" s="147">
        <v>225.75</v>
      </c>
      <c r="G711" s="147">
        <v>180.25</v>
      </c>
      <c r="H711" s="147">
        <v>645.16999999999996</v>
      </c>
      <c r="I711" s="147">
        <v>239.75</v>
      </c>
      <c r="J711" s="147">
        <v>180.25</v>
      </c>
    </row>
    <row r="712" spans="1:10" x14ac:dyDescent="0.15">
      <c r="A712" s="146">
        <v>3172.5</v>
      </c>
      <c r="B712" s="146">
        <v>1176</v>
      </c>
      <c r="C712" s="146">
        <v>671.08</v>
      </c>
      <c r="D712" s="146">
        <v>348.08</v>
      </c>
      <c r="E712" s="146">
        <v>632.83000000000004</v>
      </c>
      <c r="F712" s="146">
        <v>227.75</v>
      </c>
      <c r="G712" s="146">
        <v>180.08</v>
      </c>
      <c r="H712" s="146">
        <v>646.83000000000004</v>
      </c>
      <c r="I712" s="146">
        <v>241.75</v>
      </c>
      <c r="J712" s="146">
        <v>180.08</v>
      </c>
    </row>
    <row r="713" spans="1:10" x14ac:dyDescent="0.15">
      <c r="A713" s="147">
        <v>3177</v>
      </c>
      <c r="B713" s="147">
        <v>1177.67</v>
      </c>
      <c r="C713" s="147">
        <v>673.25</v>
      </c>
      <c r="D713" s="147">
        <v>347.83</v>
      </c>
      <c r="E713" s="147">
        <v>634.5</v>
      </c>
      <c r="F713" s="147">
        <v>229.67</v>
      </c>
      <c r="G713" s="147">
        <v>180</v>
      </c>
      <c r="H713" s="147">
        <v>648.5</v>
      </c>
      <c r="I713" s="147">
        <v>243.67</v>
      </c>
      <c r="J713" s="147">
        <v>180</v>
      </c>
    </row>
    <row r="714" spans="1:10" x14ac:dyDescent="0.15">
      <c r="A714" s="146">
        <v>3181.5</v>
      </c>
      <c r="B714" s="146">
        <v>1179.33</v>
      </c>
      <c r="C714" s="146">
        <v>675.42</v>
      </c>
      <c r="D714" s="146">
        <v>347.58</v>
      </c>
      <c r="E714" s="146">
        <v>636.16999999999996</v>
      </c>
      <c r="F714" s="146">
        <v>231.58</v>
      </c>
      <c r="G714" s="146">
        <v>179.83</v>
      </c>
      <c r="H714" s="146">
        <v>650.16999999999996</v>
      </c>
      <c r="I714" s="146">
        <v>245.58</v>
      </c>
      <c r="J714" s="146">
        <v>179.83</v>
      </c>
    </row>
    <row r="715" spans="1:10" x14ac:dyDescent="0.15">
      <c r="A715" s="147">
        <v>3186</v>
      </c>
      <c r="B715" s="147">
        <v>1181</v>
      </c>
      <c r="C715" s="147">
        <v>677.67</v>
      </c>
      <c r="D715" s="147">
        <v>347.33</v>
      </c>
      <c r="E715" s="147">
        <v>637.83000000000004</v>
      </c>
      <c r="F715" s="147">
        <v>233.5</v>
      </c>
      <c r="G715" s="147">
        <v>179.75</v>
      </c>
      <c r="H715" s="147">
        <v>651.83000000000004</v>
      </c>
      <c r="I715" s="147">
        <v>247.5</v>
      </c>
      <c r="J715" s="147">
        <v>179.75</v>
      </c>
    </row>
    <row r="716" spans="1:10" x14ac:dyDescent="0.15">
      <c r="A716" s="146">
        <v>3190.5</v>
      </c>
      <c r="B716" s="146">
        <v>1182.67</v>
      </c>
      <c r="C716" s="146">
        <v>679.83</v>
      </c>
      <c r="D716" s="146">
        <v>347.08</v>
      </c>
      <c r="E716" s="146">
        <v>639.5</v>
      </c>
      <c r="F716" s="146">
        <v>235.5</v>
      </c>
      <c r="G716" s="146">
        <v>179.58</v>
      </c>
      <c r="H716" s="146">
        <v>653.5</v>
      </c>
      <c r="I716" s="146">
        <v>249.5</v>
      </c>
      <c r="J716" s="146">
        <v>179.58</v>
      </c>
    </row>
    <row r="717" spans="1:10" x14ac:dyDescent="0.15">
      <c r="A717" s="147">
        <v>3195</v>
      </c>
      <c r="B717" s="147">
        <v>1184.33</v>
      </c>
      <c r="C717" s="147">
        <v>682.08</v>
      </c>
      <c r="D717" s="147">
        <v>346.75</v>
      </c>
      <c r="E717" s="147">
        <v>641.16999999999996</v>
      </c>
      <c r="F717" s="147">
        <v>237.42</v>
      </c>
      <c r="G717" s="147">
        <v>179.42</v>
      </c>
      <c r="H717" s="147">
        <v>655.16999999999996</v>
      </c>
      <c r="I717" s="147">
        <v>251.42</v>
      </c>
      <c r="J717" s="147">
        <v>179.42</v>
      </c>
    </row>
    <row r="718" spans="1:10" x14ac:dyDescent="0.15">
      <c r="A718" s="146">
        <v>3199.5</v>
      </c>
      <c r="B718" s="146">
        <v>1186</v>
      </c>
      <c r="C718" s="146">
        <v>684.25</v>
      </c>
      <c r="D718" s="146">
        <v>346.5</v>
      </c>
      <c r="E718" s="146">
        <v>642.83000000000004</v>
      </c>
      <c r="F718" s="146">
        <v>239.33</v>
      </c>
      <c r="G718" s="146">
        <v>179.33</v>
      </c>
      <c r="H718" s="146">
        <v>656.83</v>
      </c>
      <c r="I718" s="146">
        <v>253.33</v>
      </c>
      <c r="J718" s="146">
        <v>179.33</v>
      </c>
    </row>
    <row r="719" spans="1:10" x14ac:dyDescent="0.15">
      <c r="A719" s="147">
        <v>3204</v>
      </c>
      <c r="B719" s="147">
        <v>1187.67</v>
      </c>
      <c r="C719" s="147">
        <v>686.5</v>
      </c>
      <c r="D719" s="147">
        <v>346.25</v>
      </c>
      <c r="E719" s="147">
        <v>644.5</v>
      </c>
      <c r="F719" s="147">
        <v>241.33</v>
      </c>
      <c r="G719" s="147">
        <v>179.17</v>
      </c>
      <c r="H719" s="147">
        <v>658.5</v>
      </c>
      <c r="I719" s="147">
        <v>255.33</v>
      </c>
      <c r="J719" s="147">
        <v>179.17</v>
      </c>
    </row>
    <row r="720" spans="1:10" x14ac:dyDescent="0.15">
      <c r="A720" s="146">
        <v>3208.5</v>
      </c>
      <c r="B720" s="146">
        <v>1189.33</v>
      </c>
      <c r="C720" s="146">
        <v>688.67</v>
      </c>
      <c r="D720" s="146">
        <v>346</v>
      </c>
      <c r="E720" s="146">
        <v>646.16999999999996</v>
      </c>
      <c r="F720" s="146">
        <v>243.67</v>
      </c>
      <c r="G720" s="146">
        <v>179</v>
      </c>
      <c r="H720" s="146">
        <v>660.17</v>
      </c>
      <c r="I720" s="146">
        <v>257.67</v>
      </c>
      <c r="J720" s="146">
        <v>179</v>
      </c>
    </row>
    <row r="721" spans="1:10" x14ac:dyDescent="0.15">
      <c r="A721" s="147">
        <v>3213</v>
      </c>
      <c r="B721" s="147">
        <v>1191</v>
      </c>
      <c r="C721" s="147">
        <v>690.83</v>
      </c>
      <c r="D721" s="147">
        <v>345.75</v>
      </c>
      <c r="E721" s="147">
        <v>647.83000000000004</v>
      </c>
      <c r="F721" s="147">
        <v>246.25</v>
      </c>
      <c r="G721" s="147">
        <v>178.92</v>
      </c>
      <c r="H721" s="147">
        <v>661.83</v>
      </c>
      <c r="I721" s="147">
        <v>260.25</v>
      </c>
      <c r="J721" s="147">
        <v>178.92</v>
      </c>
    </row>
    <row r="722" spans="1:10" x14ac:dyDescent="0.15">
      <c r="A722" s="146">
        <v>3217.5</v>
      </c>
      <c r="B722" s="146">
        <v>1192.67</v>
      </c>
      <c r="C722" s="146">
        <v>693</v>
      </c>
      <c r="D722" s="146">
        <v>345.5</v>
      </c>
      <c r="E722" s="146">
        <v>649.5</v>
      </c>
      <c r="F722" s="146">
        <v>248.92</v>
      </c>
      <c r="G722" s="146">
        <v>178.75</v>
      </c>
      <c r="H722" s="146">
        <v>663.5</v>
      </c>
      <c r="I722" s="146">
        <v>262.92</v>
      </c>
      <c r="J722" s="146">
        <v>178.75</v>
      </c>
    </row>
    <row r="723" spans="1:10" x14ac:dyDescent="0.15">
      <c r="A723" s="147">
        <v>3222</v>
      </c>
      <c r="B723" s="147">
        <v>1194.33</v>
      </c>
      <c r="C723" s="147">
        <v>695.33</v>
      </c>
      <c r="D723" s="147">
        <v>345.17</v>
      </c>
      <c r="E723" s="147">
        <v>651.16999999999996</v>
      </c>
      <c r="F723" s="147">
        <v>251.58</v>
      </c>
      <c r="G723" s="147">
        <v>178.58</v>
      </c>
      <c r="H723" s="147">
        <v>665.17</v>
      </c>
      <c r="I723" s="147">
        <v>265.58</v>
      </c>
      <c r="J723" s="147">
        <v>178.58</v>
      </c>
    </row>
    <row r="724" spans="1:10" x14ac:dyDescent="0.15">
      <c r="A724" s="146">
        <v>3226.5</v>
      </c>
      <c r="B724" s="146">
        <v>1196</v>
      </c>
      <c r="C724" s="146">
        <v>697.5</v>
      </c>
      <c r="D724" s="146">
        <v>344.92</v>
      </c>
      <c r="E724" s="146">
        <v>652.83000000000004</v>
      </c>
      <c r="F724" s="146">
        <v>254.17</v>
      </c>
      <c r="G724" s="146">
        <v>178.5</v>
      </c>
      <c r="H724" s="146">
        <v>666.83</v>
      </c>
      <c r="I724" s="146">
        <v>268.17</v>
      </c>
      <c r="J724" s="146">
        <v>178.5</v>
      </c>
    </row>
    <row r="725" spans="1:10" x14ac:dyDescent="0.15">
      <c r="A725" s="147">
        <v>3231</v>
      </c>
      <c r="B725" s="147">
        <v>1197.67</v>
      </c>
      <c r="C725" s="147">
        <v>699.67</v>
      </c>
      <c r="D725" s="147">
        <v>344.67</v>
      </c>
      <c r="E725" s="147">
        <v>654.5</v>
      </c>
      <c r="F725" s="147">
        <v>256.83</v>
      </c>
      <c r="G725" s="147">
        <v>178.33</v>
      </c>
      <c r="H725" s="147">
        <v>668.5</v>
      </c>
      <c r="I725" s="147">
        <v>270.83</v>
      </c>
      <c r="J725" s="147">
        <v>178.33</v>
      </c>
    </row>
    <row r="726" spans="1:10" x14ac:dyDescent="0.15">
      <c r="A726" s="146">
        <v>3235.5</v>
      </c>
      <c r="B726" s="146">
        <v>1199.33</v>
      </c>
      <c r="C726" s="146">
        <v>701.83</v>
      </c>
      <c r="D726" s="146">
        <v>344.42</v>
      </c>
      <c r="E726" s="146">
        <v>656.17</v>
      </c>
      <c r="F726" s="146">
        <v>259.33</v>
      </c>
      <c r="G726" s="146">
        <v>178.25</v>
      </c>
      <c r="H726" s="146">
        <v>670.17</v>
      </c>
      <c r="I726" s="146">
        <v>273.33</v>
      </c>
      <c r="J726" s="146">
        <v>178.25</v>
      </c>
    </row>
    <row r="727" spans="1:10" x14ac:dyDescent="0.15">
      <c r="A727" s="147">
        <v>3240</v>
      </c>
      <c r="B727" s="147">
        <v>1201</v>
      </c>
      <c r="C727" s="147">
        <v>704.08</v>
      </c>
      <c r="D727" s="147">
        <v>344.17</v>
      </c>
      <c r="E727" s="147">
        <v>657.83</v>
      </c>
      <c r="F727" s="147">
        <v>262</v>
      </c>
      <c r="G727" s="147">
        <v>178.08</v>
      </c>
      <c r="H727" s="147">
        <v>671.83</v>
      </c>
      <c r="I727" s="147">
        <v>276</v>
      </c>
      <c r="J727" s="147">
        <v>178.08</v>
      </c>
    </row>
    <row r="728" spans="1:10" x14ac:dyDescent="0.15">
      <c r="A728" s="146">
        <v>3244.5</v>
      </c>
      <c r="B728" s="146">
        <v>1202.67</v>
      </c>
      <c r="C728" s="146">
        <v>706.25</v>
      </c>
      <c r="D728" s="146">
        <v>343.92</v>
      </c>
      <c r="E728" s="146">
        <v>659.58</v>
      </c>
      <c r="F728" s="146">
        <v>264.75</v>
      </c>
      <c r="G728" s="146">
        <v>177.92</v>
      </c>
      <c r="H728" s="146">
        <v>673.5</v>
      </c>
      <c r="I728" s="146">
        <v>278.67</v>
      </c>
      <c r="J728" s="146">
        <v>177.92</v>
      </c>
    </row>
    <row r="729" spans="1:10" x14ac:dyDescent="0.15">
      <c r="A729" s="147">
        <v>3249</v>
      </c>
      <c r="B729" s="147">
        <v>1204.33</v>
      </c>
      <c r="C729" s="147">
        <v>708.5</v>
      </c>
      <c r="D729" s="147">
        <v>343.58</v>
      </c>
      <c r="E729" s="147">
        <v>661.25</v>
      </c>
      <c r="F729" s="147">
        <v>267.25</v>
      </c>
      <c r="G729" s="147">
        <v>177.83</v>
      </c>
      <c r="H729" s="147">
        <v>675.17</v>
      </c>
      <c r="I729" s="147">
        <v>281.17</v>
      </c>
      <c r="J729" s="147">
        <v>177.83</v>
      </c>
    </row>
    <row r="730" spans="1:10" x14ac:dyDescent="0.15">
      <c r="A730" s="146">
        <v>3253.5</v>
      </c>
      <c r="B730" s="146">
        <v>1206</v>
      </c>
      <c r="C730" s="146">
        <v>710.67</v>
      </c>
      <c r="D730" s="146">
        <v>343.33</v>
      </c>
      <c r="E730" s="146">
        <v>662.92</v>
      </c>
      <c r="F730" s="146">
        <v>269.92</v>
      </c>
      <c r="G730" s="146">
        <v>177.67</v>
      </c>
      <c r="H730" s="146">
        <v>676.83</v>
      </c>
      <c r="I730" s="146">
        <v>283.83</v>
      </c>
      <c r="J730" s="146">
        <v>177.67</v>
      </c>
    </row>
    <row r="731" spans="1:10" x14ac:dyDescent="0.15">
      <c r="A731" s="147">
        <v>3258</v>
      </c>
      <c r="B731" s="147">
        <v>1207.67</v>
      </c>
      <c r="C731" s="147">
        <v>712.83</v>
      </c>
      <c r="D731" s="147">
        <v>343.08</v>
      </c>
      <c r="E731" s="147">
        <v>664.58</v>
      </c>
      <c r="F731" s="147">
        <v>272.58</v>
      </c>
      <c r="G731" s="147">
        <v>177.5</v>
      </c>
      <c r="H731" s="147">
        <v>678.5</v>
      </c>
      <c r="I731" s="147">
        <v>286.5</v>
      </c>
      <c r="J731" s="147">
        <v>177.5</v>
      </c>
    </row>
    <row r="732" spans="1:10" x14ac:dyDescent="0.15">
      <c r="A732" s="146">
        <v>3262.5</v>
      </c>
      <c r="B732" s="146">
        <v>1209.33</v>
      </c>
      <c r="C732" s="146">
        <v>715.08</v>
      </c>
      <c r="D732" s="146">
        <v>342.83</v>
      </c>
      <c r="E732" s="146">
        <v>666.25</v>
      </c>
      <c r="F732" s="146">
        <v>275.08</v>
      </c>
      <c r="G732" s="146">
        <v>177.42</v>
      </c>
      <c r="H732" s="146">
        <v>680.17</v>
      </c>
      <c r="I732" s="146">
        <v>289</v>
      </c>
      <c r="J732" s="146">
        <v>177.42</v>
      </c>
    </row>
    <row r="733" spans="1:10" x14ac:dyDescent="0.15">
      <c r="A733" s="147">
        <v>3267</v>
      </c>
      <c r="B733" s="147">
        <v>1211</v>
      </c>
      <c r="C733" s="147">
        <v>717.25</v>
      </c>
      <c r="D733" s="147">
        <v>342.58</v>
      </c>
      <c r="E733" s="147">
        <v>667.92</v>
      </c>
      <c r="F733" s="147">
        <v>277.83</v>
      </c>
      <c r="G733" s="147">
        <v>177.25</v>
      </c>
      <c r="H733" s="147">
        <v>681.83</v>
      </c>
      <c r="I733" s="147">
        <v>291.75</v>
      </c>
      <c r="J733" s="147">
        <v>177.25</v>
      </c>
    </row>
    <row r="734" spans="1:10" x14ac:dyDescent="0.15">
      <c r="A734" s="146">
        <v>3271.5</v>
      </c>
      <c r="B734" s="146">
        <v>1212.67</v>
      </c>
      <c r="C734" s="146">
        <v>719.42</v>
      </c>
      <c r="D734" s="146">
        <v>342.33</v>
      </c>
      <c r="E734" s="146">
        <v>669.58</v>
      </c>
      <c r="F734" s="146">
        <v>280.5</v>
      </c>
      <c r="G734" s="146">
        <v>177.08</v>
      </c>
      <c r="H734" s="146">
        <v>683.5</v>
      </c>
      <c r="I734" s="146">
        <v>294.42</v>
      </c>
      <c r="J734" s="146">
        <v>177.08</v>
      </c>
    </row>
    <row r="735" spans="1:10" x14ac:dyDescent="0.15">
      <c r="A735" s="147">
        <v>3276</v>
      </c>
      <c r="B735" s="147">
        <v>1214.33</v>
      </c>
      <c r="C735" s="147">
        <v>721.67</v>
      </c>
      <c r="D735" s="147">
        <v>342</v>
      </c>
      <c r="E735" s="147">
        <v>671.25</v>
      </c>
      <c r="F735" s="147">
        <v>283</v>
      </c>
      <c r="G735" s="147">
        <v>177</v>
      </c>
      <c r="H735" s="147">
        <v>685.17</v>
      </c>
      <c r="I735" s="147">
        <v>296.92</v>
      </c>
      <c r="J735" s="147">
        <v>177</v>
      </c>
    </row>
    <row r="736" spans="1:10" x14ac:dyDescent="0.15">
      <c r="A736" s="146">
        <v>3280.5</v>
      </c>
      <c r="B736" s="146">
        <v>1216</v>
      </c>
      <c r="C736" s="146">
        <v>723.92</v>
      </c>
      <c r="D736" s="146">
        <v>341.75</v>
      </c>
      <c r="E736" s="146">
        <v>672.92</v>
      </c>
      <c r="F736" s="146">
        <v>285.67</v>
      </c>
      <c r="G736" s="146">
        <v>176.83</v>
      </c>
      <c r="H736" s="146">
        <v>686.83</v>
      </c>
      <c r="I736" s="146">
        <v>299.58</v>
      </c>
      <c r="J736" s="146">
        <v>176.83</v>
      </c>
    </row>
    <row r="737" spans="1:10" x14ac:dyDescent="0.15">
      <c r="A737" s="147">
        <v>3285</v>
      </c>
      <c r="B737" s="147">
        <v>1217.67</v>
      </c>
      <c r="C737" s="147">
        <v>726.08</v>
      </c>
      <c r="D737" s="147">
        <v>341.5</v>
      </c>
      <c r="E737" s="147">
        <v>674.58</v>
      </c>
      <c r="F737" s="147">
        <v>288.25</v>
      </c>
      <c r="G737" s="147">
        <v>176.75</v>
      </c>
      <c r="H737" s="147">
        <v>688.5</v>
      </c>
      <c r="I737" s="147">
        <v>302.17</v>
      </c>
      <c r="J737" s="147">
        <v>176.75</v>
      </c>
    </row>
    <row r="738" spans="1:10" x14ac:dyDescent="0.15">
      <c r="A738" s="146">
        <v>3289.5</v>
      </c>
      <c r="B738" s="146">
        <v>1219.33</v>
      </c>
      <c r="C738" s="146">
        <v>728.25</v>
      </c>
      <c r="D738" s="146">
        <v>341.25</v>
      </c>
      <c r="E738" s="146">
        <v>676.25</v>
      </c>
      <c r="F738" s="146">
        <v>290.83</v>
      </c>
      <c r="G738" s="146">
        <v>176.58</v>
      </c>
      <c r="H738" s="146">
        <v>690.17</v>
      </c>
      <c r="I738" s="146">
        <v>304.75</v>
      </c>
      <c r="J738" s="146">
        <v>176.58</v>
      </c>
    </row>
    <row r="739" spans="1:10" x14ac:dyDescent="0.15">
      <c r="A739" s="147">
        <v>3294</v>
      </c>
      <c r="B739" s="147">
        <v>1221</v>
      </c>
      <c r="C739" s="147">
        <v>730.42</v>
      </c>
      <c r="D739" s="147">
        <v>341</v>
      </c>
      <c r="E739" s="147">
        <v>677.92</v>
      </c>
      <c r="F739" s="147">
        <v>293.5</v>
      </c>
      <c r="G739" s="147">
        <v>176.42</v>
      </c>
      <c r="H739" s="147">
        <v>691.83</v>
      </c>
      <c r="I739" s="147">
        <v>307.42</v>
      </c>
      <c r="J739" s="147">
        <v>176.42</v>
      </c>
    </row>
    <row r="740" spans="1:10" x14ac:dyDescent="0.15">
      <c r="A740" s="146">
        <v>3298.5</v>
      </c>
      <c r="B740" s="146">
        <v>1222.67</v>
      </c>
      <c r="C740" s="146">
        <v>732.67</v>
      </c>
      <c r="D740" s="146">
        <v>340.75</v>
      </c>
      <c r="E740" s="146">
        <v>679.58</v>
      </c>
      <c r="F740" s="146">
        <v>296.08</v>
      </c>
      <c r="G740" s="146">
        <v>176.33</v>
      </c>
      <c r="H740" s="146">
        <v>693.5</v>
      </c>
      <c r="I740" s="146">
        <v>310</v>
      </c>
      <c r="J740" s="146">
        <v>176.33</v>
      </c>
    </row>
    <row r="741" spans="1:10" x14ac:dyDescent="0.15">
      <c r="A741" s="147">
        <v>3303</v>
      </c>
      <c r="B741" s="147">
        <v>1224.33</v>
      </c>
      <c r="C741" s="147">
        <v>734.92</v>
      </c>
      <c r="D741" s="147">
        <v>340.42</v>
      </c>
      <c r="E741" s="147">
        <v>681.25</v>
      </c>
      <c r="F741" s="147">
        <v>298.67</v>
      </c>
      <c r="G741" s="147">
        <v>176.17</v>
      </c>
      <c r="H741" s="147">
        <v>695.17</v>
      </c>
      <c r="I741" s="147">
        <v>312.58</v>
      </c>
      <c r="J741" s="147">
        <v>176.17</v>
      </c>
    </row>
    <row r="742" spans="1:10" x14ac:dyDescent="0.15">
      <c r="A742" s="146">
        <v>3307.5</v>
      </c>
      <c r="B742" s="146">
        <v>1226</v>
      </c>
      <c r="C742" s="146">
        <v>737.08</v>
      </c>
      <c r="D742" s="146">
        <v>340.17</v>
      </c>
      <c r="E742" s="146">
        <v>682.92</v>
      </c>
      <c r="F742" s="146">
        <v>301.33</v>
      </c>
      <c r="G742" s="146">
        <v>176</v>
      </c>
      <c r="H742" s="146">
        <v>696.83</v>
      </c>
      <c r="I742" s="146">
        <v>315.25</v>
      </c>
      <c r="J742" s="146">
        <v>176</v>
      </c>
    </row>
    <row r="743" spans="1:10" x14ac:dyDescent="0.15">
      <c r="A743" s="147">
        <v>3312</v>
      </c>
      <c r="B743" s="147">
        <v>1227.67</v>
      </c>
      <c r="C743" s="147">
        <v>739.25</v>
      </c>
      <c r="D743" s="147">
        <v>339.92</v>
      </c>
      <c r="E743" s="147">
        <v>684.58</v>
      </c>
      <c r="F743" s="147">
        <v>304</v>
      </c>
      <c r="G743" s="147">
        <v>175.92</v>
      </c>
      <c r="H743" s="147">
        <v>698.5</v>
      </c>
      <c r="I743" s="147">
        <v>317.92</v>
      </c>
      <c r="J743" s="147">
        <v>175.92</v>
      </c>
    </row>
    <row r="744" spans="1:10" x14ac:dyDescent="0.15">
      <c r="A744" s="146">
        <v>3316.5</v>
      </c>
      <c r="B744" s="146">
        <v>1229.33</v>
      </c>
      <c r="C744" s="146">
        <v>741.5</v>
      </c>
      <c r="D744" s="146">
        <v>339.67</v>
      </c>
      <c r="E744" s="146">
        <v>686.25</v>
      </c>
      <c r="F744" s="146">
        <v>306.67</v>
      </c>
      <c r="G744" s="146">
        <v>175.75</v>
      </c>
      <c r="H744" s="146">
        <v>700.17</v>
      </c>
      <c r="I744" s="146">
        <v>320.58</v>
      </c>
      <c r="J744" s="146">
        <v>175.75</v>
      </c>
    </row>
    <row r="745" spans="1:10" x14ac:dyDescent="0.15">
      <c r="A745" s="147">
        <v>3321</v>
      </c>
      <c r="B745" s="147">
        <v>1231</v>
      </c>
      <c r="C745" s="147">
        <v>743.67</v>
      </c>
      <c r="D745" s="147">
        <v>339.42</v>
      </c>
      <c r="E745" s="147">
        <v>687.92</v>
      </c>
      <c r="F745" s="147">
        <v>309.25</v>
      </c>
      <c r="G745" s="147">
        <v>175.58</v>
      </c>
      <c r="H745" s="147">
        <v>701.83</v>
      </c>
      <c r="I745" s="147">
        <v>323.17</v>
      </c>
      <c r="J745" s="147">
        <v>175.58</v>
      </c>
    </row>
    <row r="746" spans="1:10" x14ac:dyDescent="0.15">
      <c r="A746" s="146">
        <v>3325.5</v>
      </c>
      <c r="B746" s="146">
        <v>1232.67</v>
      </c>
      <c r="C746" s="146">
        <v>745.83</v>
      </c>
      <c r="D746" s="146">
        <v>339.17</v>
      </c>
      <c r="E746" s="146">
        <v>689.58</v>
      </c>
      <c r="F746" s="146">
        <v>311.83</v>
      </c>
      <c r="G746" s="146">
        <v>175.5</v>
      </c>
      <c r="H746" s="146">
        <v>703.5</v>
      </c>
      <c r="I746" s="146">
        <v>325.75</v>
      </c>
      <c r="J746" s="146">
        <v>175.5</v>
      </c>
    </row>
    <row r="747" spans="1:10" x14ac:dyDescent="0.15">
      <c r="A747" s="147">
        <v>3330</v>
      </c>
      <c r="B747" s="147">
        <v>1234.33</v>
      </c>
      <c r="C747" s="147">
        <v>748.08</v>
      </c>
      <c r="D747" s="147">
        <v>338.83</v>
      </c>
      <c r="E747" s="147">
        <v>691.25</v>
      </c>
      <c r="F747" s="147">
        <v>314.5</v>
      </c>
      <c r="G747" s="147">
        <v>175.33</v>
      </c>
      <c r="H747" s="147">
        <v>705.17</v>
      </c>
      <c r="I747" s="147">
        <v>328.42</v>
      </c>
      <c r="J747" s="147">
        <v>175.33</v>
      </c>
    </row>
    <row r="748" spans="1:10" x14ac:dyDescent="0.15">
      <c r="A748" s="146">
        <v>3334.5</v>
      </c>
      <c r="B748" s="146">
        <v>1236</v>
      </c>
      <c r="C748" s="146">
        <v>750.33</v>
      </c>
      <c r="D748" s="146">
        <v>338.58</v>
      </c>
      <c r="E748" s="146">
        <v>692.92</v>
      </c>
      <c r="F748" s="146">
        <v>317</v>
      </c>
      <c r="G748" s="146">
        <v>175.25</v>
      </c>
      <c r="H748" s="146">
        <v>706.83</v>
      </c>
      <c r="I748" s="146">
        <v>330.92</v>
      </c>
      <c r="J748" s="146">
        <v>175.25</v>
      </c>
    </row>
    <row r="749" spans="1:10" x14ac:dyDescent="0.15">
      <c r="A749" s="147">
        <v>3339</v>
      </c>
      <c r="B749" s="147">
        <v>1237.67</v>
      </c>
      <c r="C749" s="147">
        <v>752.5</v>
      </c>
      <c r="D749" s="147">
        <v>338.33</v>
      </c>
      <c r="E749" s="147">
        <v>694.58</v>
      </c>
      <c r="F749" s="147">
        <v>319.67</v>
      </c>
      <c r="G749" s="147">
        <v>175.08</v>
      </c>
      <c r="H749" s="147">
        <v>708.5</v>
      </c>
      <c r="I749" s="147">
        <v>333.58</v>
      </c>
      <c r="J749" s="147">
        <v>175.08</v>
      </c>
    </row>
    <row r="750" spans="1:10" x14ac:dyDescent="0.15">
      <c r="A750" s="146">
        <v>3343.5</v>
      </c>
      <c r="B750" s="146">
        <v>1239.33</v>
      </c>
      <c r="C750" s="146">
        <v>754.67</v>
      </c>
      <c r="D750" s="146">
        <v>338.08</v>
      </c>
      <c r="E750" s="146">
        <v>696.25</v>
      </c>
      <c r="F750" s="146">
        <v>322.33</v>
      </c>
      <c r="G750" s="146">
        <v>174.92</v>
      </c>
      <c r="H750" s="146">
        <v>710.17</v>
      </c>
      <c r="I750" s="146">
        <v>336.25</v>
      </c>
      <c r="J750" s="146">
        <v>174.92</v>
      </c>
    </row>
    <row r="751" spans="1:10" x14ac:dyDescent="0.15">
      <c r="A751" s="147">
        <v>3348</v>
      </c>
      <c r="B751" s="147">
        <v>1241</v>
      </c>
      <c r="C751" s="147">
        <v>756.83</v>
      </c>
      <c r="D751" s="147">
        <v>337.83</v>
      </c>
      <c r="E751" s="147">
        <v>697.92</v>
      </c>
      <c r="F751" s="147">
        <v>324.83</v>
      </c>
      <c r="G751" s="147">
        <v>174.83</v>
      </c>
      <c r="H751" s="147">
        <v>711.83</v>
      </c>
      <c r="I751" s="147">
        <v>338.75</v>
      </c>
      <c r="J751" s="147">
        <v>174.83</v>
      </c>
    </row>
    <row r="752" spans="1:10" x14ac:dyDescent="0.15">
      <c r="A752" s="146">
        <v>3352.5</v>
      </c>
      <c r="B752" s="146">
        <v>1242.67</v>
      </c>
      <c r="C752" s="146">
        <v>759.08</v>
      </c>
      <c r="D752" s="146">
        <v>337.58</v>
      </c>
      <c r="E752" s="146">
        <v>699.58</v>
      </c>
      <c r="F752" s="146">
        <v>327.5</v>
      </c>
      <c r="G752" s="146">
        <v>174.67</v>
      </c>
      <c r="H752" s="146">
        <v>713.5</v>
      </c>
      <c r="I752" s="146">
        <v>341.42</v>
      </c>
      <c r="J752" s="146">
        <v>174.67</v>
      </c>
    </row>
    <row r="753" spans="1:10" x14ac:dyDescent="0.15">
      <c r="A753" s="147">
        <v>3357</v>
      </c>
      <c r="B753" s="147">
        <v>1244.33</v>
      </c>
      <c r="C753" s="147">
        <v>761.33</v>
      </c>
      <c r="D753" s="147">
        <v>337.25</v>
      </c>
      <c r="E753" s="147">
        <v>701.25</v>
      </c>
      <c r="F753" s="147">
        <v>330.25</v>
      </c>
      <c r="G753" s="147">
        <v>174.5</v>
      </c>
      <c r="H753" s="147">
        <v>715.17</v>
      </c>
      <c r="I753" s="147">
        <v>344.17</v>
      </c>
      <c r="J753" s="147">
        <v>174.5</v>
      </c>
    </row>
    <row r="754" spans="1:10" x14ac:dyDescent="0.15">
      <c r="A754" s="146">
        <v>3361.5</v>
      </c>
      <c r="B754" s="146">
        <v>1246</v>
      </c>
      <c r="C754" s="146">
        <v>763.5</v>
      </c>
      <c r="D754" s="146">
        <v>337</v>
      </c>
      <c r="E754" s="146">
        <v>702.92</v>
      </c>
      <c r="F754" s="146">
        <v>332.75</v>
      </c>
      <c r="G754" s="146">
        <v>174.42</v>
      </c>
      <c r="H754" s="146">
        <v>716.83</v>
      </c>
      <c r="I754" s="146">
        <v>346.67</v>
      </c>
      <c r="J754" s="146">
        <v>174.42</v>
      </c>
    </row>
    <row r="755" spans="1:10" x14ac:dyDescent="0.15">
      <c r="A755" s="147">
        <v>3366</v>
      </c>
      <c r="B755" s="147">
        <v>1247.67</v>
      </c>
      <c r="C755" s="147">
        <v>765.67</v>
      </c>
      <c r="D755" s="147">
        <v>336.75</v>
      </c>
      <c r="E755" s="147">
        <v>704.58</v>
      </c>
      <c r="F755" s="147">
        <v>335.42</v>
      </c>
      <c r="G755" s="147">
        <v>174.25</v>
      </c>
      <c r="H755" s="147">
        <v>718.5</v>
      </c>
      <c r="I755" s="147">
        <v>349.33</v>
      </c>
      <c r="J755" s="147">
        <v>174.25</v>
      </c>
    </row>
    <row r="756" spans="1:10" x14ac:dyDescent="0.15">
      <c r="A756" s="146">
        <v>3370.5</v>
      </c>
      <c r="B756" s="146">
        <v>1249.33</v>
      </c>
      <c r="C756" s="146">
        <v>767.92</v>
      </c>
      <c r="D756" s="146">
        <v>336.5</v>
      </c>
      <c r="E756" s="146">
        <v>706.25</v>
      </c>
      <c r="F756" s="146">
        <v>338.08</v>
      </c>
      <c r="G756" s="146">
        <v>174.08</v>
      </c>
      <c r="H756" s="146">
        <v>720.17</v>
      </c>
      <c r="I756" s="146">
        <v>352</v>
      </c>
      <c r="J756" s="146">
        <v>174.08</v>
      </c>
    </row>
    <row r="757" spans="1:10" x14ac:dyDescent="0.15">
      <c r="A757" s="147">
        <v>3375</v>
      </c>
      <c r="B757" s="147">
        <v>1251</v>
      </c>
      <c r="C757" s="147">
        <v>770.08</v>
      </c>
      <c r="D757" s="147">
        <v>336.25</v>
      </c>
      <c r="E757" s="147">
        <v>707.92</v>
      </c>
      <c r="F757" s="147">
        <v>340.58</v>
      </c>
      <c r="G757" s="147">
        <v>174</v>
      </c>
      <c r="H757" s="147">
        <v>721.83</v>
      </c>
      <c r="I757" s="147">
        <v>354.5</v>
      </c>
      <c r="J757" s="147">
        <v>174</v>
      </c>
    </row>
    <row r="758" spans="1:10" x14ac:dyDescent="0.15">
      <c r="A758" s="146">
        <v>3379.5</v>
      </c>
      <c r="B758" s="146">
        <v>1252.67</v>
      </c>
      <c r="C758" s="146">
        <v>772.25</v>
      </c>
      <c r="D758" s="146">
        <v>336</v>
      </c>
      <c r="E758" s="146">
        <v>709.58</v>
      </c>
      <c r="F758" s="146">
        <v>343.25</v>
      </c>
      <c r="G758" s="146">
        <v>173.83</v>
      </c>
      <c r="H758" s="146">
        <v>723.5</v>
      </c>
      <c r="I758" s="146">
        <v>357.17</v>
      </c>
      <c r="J758" s="146">
        <v>173.83</v>
      </c>
    </row>
    <row r="759" spans="1:10" x14ac:dyDescent="0.15">
      <c r="A759" s="147">
        <v>3384</v>
      </c>
      <c r="B759" s="147">
        <v>1254.33</v>
      </c>
      <c r="C759" s="147">
        <v>774.42</v>
      </c>
      <c r="D759" s="147">
        <v>335.75</v>
      </c>
      <c r="E759" s="147">
        <v>711.25</v>
      </c>
      <c r="F759" s="147">
        <v>345.83</v>
      </c>
      <c r="G759" s="147">
        <v>173.75</v>
      </c>
      <c r="H759" s="147">
        <v>725.17</v>
      </c>
      <c r="I759" s="147">
        <v>359.75</v>
      </c>
      <c r="J759" s="147">
        <v>173.75</v>
      </c>
    </row>
    <row r="760" spans="1:10" x14ac:dyDescent="0.15">
      <c r="A760" s="146">
        <v>3388.5</v>
      </c>
      <c r="B760" s="146">
        <v>1256</v>
      </c>
      <c r="C760" s="146">
        <v>776.75</v>
      </c>
      <c r="D760" s="146">
        <v>335.42</v>
      </c>
      <c r="E760" s="146">
        <v>712.92</v>
      </c>
      <c r="F760" s="146">
        <v>348.42</v>
      </c>
      <c r="G760" s="146">
        <v>173.58</v>
      </c>
      <c r="H760" s="146">
        <v>726.83</v>
      </c>
      <c r="I760" s="146">
        <v>362.33</v>
      </c>
      <c r="J760" s="146">
        <v>173.58</v>
      </c>
    </row>
    <row r="761" spans="1:10" x14ac:dyDescent="0.15">
      <c r="A761" s="147">
        <v>3393</v>
      </c>
      <c r="B761" s="147">
        <v>1257.67</v>
      </c>
      <c r="C761" s="147">
        <v>778.92</v>
      </c>
      <c r="D761" s="147">
        <v>335.17</v>
      </c>
      <c r="E761" s="147">
        <v>714.58</v>
      </c>
      <c r="F761" s="147">
        <v>351.08</v>
      </c>
      <c r="G761" s="147">
        <v>173.42</v>
      </c>
      <c r="H761" s="147">
        <v>728.5</v>
      </c>
      <c r="I761" s="147">
        <v>365</v>
      </c>
      <c r="J761" s="147">
        <v>173.42</v>
      </c>
    </row>
    <row r="762" spans="1:10" x14ac:dyDescent="0.15">
      <c r="A762" s="146">
        <v>3397.5</v>
      </c>
      <c r="B762" s="146">
        <v>1259.33</v>
      </c>
      <c r="C762" s="146">
        <v>781.08</v>
      </c>
      <c r="D762" s="146">
        <v>334.92</v>
      </c>
      <c r="E762" s="146">
        <v>716.25</v>
      </c>
      <c r="F762" s="146">
        <v>353.67</v>
      </c>
      <c r="G762" s="146">
        <v>173.33</v>
      </c>
      <c r="H762" s="146">
        <v>730.17</v>
      </c>
      <c r="I762" s="146">
        <v>367.58</v>
      </c>
      <c r="J762" s="146">
        <v>173.33</v>
      </c>
    </row>
    <row r="763" spans="1:10" x14ac:dyDescent="0.15">
      <c r="A763" s="147">
        <v>3402</v>
      </c>
      <c r="B763" s="147">
        <v>1261</v>
      </c>
      <c r="C763" s="147">
        <v>783.25</v>
      </c>
      <c r="D763" s="147">
        <v>334.67</v>
      </c>
      <c r="E763" s="147">
        <v>717.92</v>
      </c>
      <c r="F763" s="147">
        <v>356.33</v>
      </c>
      <c r="G763" s="147">
        <v>173.17</v>
      </c>
      <c r="H763" s="147">
        <v>731.83</v>
      </c>
      <c r="I763" s="147">
        <v>370.25</v>
      </c>
      <c r="J763" s="147">
        <v>173.17</v>
      </c>
    </row>
    <row r="764" spans="1:10" x14ac:dyDescent="0.15">
      <c r="A764" s="146">
        <v>3406.5</v>
      </c>
      <c r="B764" s="146">
        <v>1262.75</v>
      </c>
      <c r="C764" s="146">
        <v>785.58</v>
      </c>
      <c r="D764" s="146">
        <v>334.42</v>
      </c>
      <c r="E764" s="146">
        <v>719.58</v>
      </c>
      <c r="F764" s="146">
        <v>359</v>
      </c>
      <c r="G764" s="146">
        <v>173</v>
      </c>
      <c r="H764" s="146">
        <v>733.58</v>
      </c>
      <c r="I764" s="146">
        <v>373</v>
      </c>
      <c r="J764" s="146">
        <v>173</v>
      </c>
    </row>
    <row r="765" spans="1:10" x14ac:dyDescent="0.15">
      <c r="A765" s="147">
        <v>3411</v>
      </c>
      <c r="B765" s="147">
        <v>1264.42</v>
      </c>
      <c r="C765" s="147">
        <v>787.75</v>
      </c>
      <c r="D765" s="147">
        <v>334.17</v>
      </c>
      <c r="E765" s="147">
        <v>721.25</v>
      </c>
      <c r="F765" s="147">
        <v>361.58</v>
      </c>
      <c r="G765" s="147">
        <v>172.92</v>
      </c>
      <c r="H765" s="147">
        <v>735.25</v>
      </c>
      <c r="I765" s="147">
        <v>375.58</v>
      </c>
      <c r="J765" s="147">
        <v>172.92</v>
      </c>
    </row>
    <row r="766" spans="1:10" x14ac:dyDescent="0.15">
      <c r="A766" s="146">
        <v>3415.5</v>
      </c>
      <c r="B766" s="146">
        <v>1266.08</v>
      </c>
      <c r="C766" s="146">
        <v>790</v>
      </c>
      <c r="D766" s="146">
        <v>333.83</v>
      </c>
      <c r="E766" s="146">
        <v>722.92</v>
      </c>
      <c r="F766" s="146">
        <v>364.17</v>
      </c>
      <c r="G766" s="146">
        <v>172.75</v>
      </c>
      <c r="H766" s="146">
        <v>736.92</v>
      </c>
      <c r="I766" s="146">
        <v>378.17</v>
      </c>
      <c r="J766" s="146">
        <v>172.75</v>
      </c>
    </row>
    <row r="767" spans="1:10" x14ac:dyDescent="0.15">
      <c r="A767" s="147">
        <v>3420</v>
      </c>
      <c r="B767" s="147">
        <v>1267.75</v>
      </c>
      <c r="C767" s="147">
        <v>792.17</v>
      </c>
      <c r="D767" s="147">
        <v>333.58</v>
      </c>
      <c r="E767" s="147">
        <v>724.58</v>
      </c>
      <c r="F767" s="147">
        <v>366.83</v>
      </c>
      <c r="G767" s="147">
        <v>172.58</v>
      </c>
      <c r="H767" s="147">
        <v>738.58</v>
      </c>
      <c r="I767" s="147">
        <v>380.83</v>
      </c>
      <c r="J767" s="147">
        <v>172.58</v>
      </c>
    </row>
    <row r="768" spans="1:10" x14ac:dyDescent="0.15">
      <c r="A768" s="146">
        <v>3424.5</v>
      </c>
      <c r="B768" s="146">
        <v>1269.42</v>
      </c>
      <c r="C768" s="146">
        <v>794.42</v>
      </c>
      <c r="D768" s="146">
        <v>333.33</v>
      </c>
      <c r="E768" s="146">
        <v>726.25</v>
      </c>
      <c r="F768" s="146">
        <v>369.42</v>
      </c>
      <c r="G768" s="146">
        <v>172.5</v>
      </c>
      <c r="H768" s="146">
        <v>740.25</v>
      </c>
      <c r="I768" s="146">
        <v>383.42</v>
      </c>
      <c r="J768" s="146">
        <v>172.5</v>
      </c>
    </row>
    <row r="769" spans="1:10" x14ac:dyDescent="0.15">
      <c r="A769" s="147">
        <v>3429</v>
      </c>
      <c r="B769" s="147">
        <v>1271.08</v>
      </c>
      <c r="C769" s="147">
        <v>796.58</v>
      </c>
      <c r="D769" s="147">
        <v>333.08</v>
      </c>
      <c r="E769" s="147">
        <v>727.92</v>
      </c>
      <c r="F769" s="147">
        <v>372</v>
      </c>
      <c r="G769" s="147">
        <v>172.33</v>
      </c>
      <c r="H769" s="147">
        <v>741.92</v>
      </c>
      <c r="I769" s="147">
        <v>386</v>
      </c>
      <c r="J769" s="147">
        <v>172.33</v>
      </c>
    </row>
    <row r="770" spans="1:10" x14ac:dyDescent="0.15">
      <c r="A770" s="146">
        <v>3433.5</v>
      </c>
      <c r="B770" s="146">
        <v>1272.75</v>
      </c>
      <c r="C770" s="146">
        <v>798.75</v>
      </c>
      <c r="D770" s="146">
        <v>332.83</v>
      </c>
      <c r="E770" s="146">
        <v>729.58</v>
      </c>
      <c r="F770" s="146">
        <v>374.58</v>
      </c>
      <c r="G770" s="146">
        <v>172.25</v>
      </c>
      <c r="H770" s="146">
        <v>743.58</v>
      </c>
      <c r="I770" s="146">
        <v>388.58</v>
      </c>
      <c r="J770" s="146">
        <v>172.25</v>
      </c>
    </row>
    <row r="771" spans="1:10" x14ac:dyDescent="0.15">
      <c r="A771" s="147">
        <v>3438</v>
      </c>
      <c r="B771" s="147">
        <v>1274.42</v>
      </c>
      <c r="C771" s="147">
        <v>800.92</v>
      </c>
      <c r="D771" s="147">
        <v>332.58</v>
      </c>
      <c r="E771" s="147">
        <v>731.25</v>
      </c>
      <c r="F771" s="147">
        <v>377.25</v>
      </c>
      <c r="G771" s="147">
        <v>172.08</v>
      </c>
      <c r="H771" s="147">
        <v>745.25</v>
      </c>
      <c r="I771" s="147">
        <v>391.25</v>
      </c>
      <c r="J771" s="147">
        <v>172.08</v>
      </c>
    </row>
    <row r="772" spans="1:10" x14ac:dyDescent="0.15">
      <c r="A772" s="146">
        <v>3442.5</v>
      </c>
      <c r="B772" s="146">
        <v>1276.08</v>
      </c>
      <c r="C772" s="146">
        <v>803.17</v>
      </c>
      <c r="D772" s="146">
        <v>332.25</v>
      </c>
      <c r="E772" s="146">
        <v>732.92</v>
      </c>
      <c r="F772" s="146">
        <v>379.83</v>
      </c>
      <c r="G772" s="146">
        <v>171.92</v>
      </c>
      <c r="H772" s="146">
        <v>746.92</v>
      </c>
      <c r="I772" s="146">
        <v>393.83</v>
      </c>
      <c r="J772" s="146">
        <v>171.92</v>
      </c>
    </row>
    <row r="773" spans="1:10" x14ac:dyDescent="0.15">
      <c r="A773" s="147">
        <v>3447</v>
      </c>
      <c r="B773" s="147">
        <v>1277.75</v>
      </c>
      <c r="C773" s="147">
        <v>805.42</v>
      </c>
      <c r="D773" s="147">
        <v>332</v>
      </c>
      <c r="E773" s="147">
        <v>734.58</v>
      </c>
      <c r="F773" s="147">
        <v>382.5</v>
      </c>
      <c r="G773" s="147">
        <v>171.83</v>
      </c>
      <c r="H773" s="147">
        <v>748.58</v>
      </c>
      <c r="I773" s="147">
        <v>396.5</v>
      </c>
      <c r="J773" s="147">
        <v>171.83</v>
      </c>
    </row>
    <row r="774" spans="1:10" x14ac:dyDescent="0.15">
      <c r="A774" s="146">
        <v>3451.5</v>
      </c>
      <c r="B774" s="146">
        <v>1279.42</v>
      </c>
      <c r="C774" s="146">
        <v>807.58</v>
      </c>
      <c r="D774" s="146">
        <v>331.75</v>
      </c>
      <c r="E774" s="146">
        <v>736.25</v>
      </c>
      <c r="F774" s="146">
        <v>385.17</v>
      </c>
      <c r="G774" s="146">
        <v>171.67</v>
      </c>
      <c r="H774" s="146">
        <v>750.25</v>
      </c>
      <c r="I774" s="146">
        <v>399.17</v>
      </c>
      <c r="J774" s="146">
        <v>171.67</v>
      </c>
    </row>
    <row r="775" spans="1:10" x14ac:dyDescent="0.15">
      <c r="A775" s="147">
        <v>3456</v>
      </c>
      <c r="B775" s="147">
        <v>1281.08</v>
      </c>
      <c r="C775" s="147">
        <v>809.75</v>
      </c>
      <c r="D775" s="147">
        <v>331.5</v>
      </c>
      <c r="E775" s="147">
        <v>737.92</v>
      </c>
      <c r="F775" s="147">
        <v>387.83</v>
      </c>
      <c r="G775" s="147">
        <v>171.5</v>
      </c>
      <c r="H775" s="147">
        <v>751.92</v>
      </c>
      <c r="I775" s="147">
        <v>401.83</v>
      </c>
      <c r="J775" s="147">
        <v>171.5</v>
      </c>
    </row>
    <row r="776" spans="1:10" x14ac:dyDescent="0.15">
      <c r="A776" s="146">
        <v>3460.5</v>
      </c>
      <c r="B776" s="146">
        <v>1282.75</v>
      </c>
      <c r="C776" s="146">
        <v>811.92</v>
      </c>
      <c r="D776" s="146">
        <v>331.25</v>
      </c>
      <c r="E776" s="146">
        <v>739.58</v>
      </c>
      <c r="F776" s="146">
        <v>390.33</v>
      </c>
      <c r="G776" s="146">
        <v>171.42</v>
      </c>
      <c r="H776" s="146">
        <v>753.58</v>
      </c>
      <c r="I776" s="146">
        <v>404.33</v>
      </c>
      <c r="J776" s="146">
        <v>171.42</v>
      </c>
    </row>
    <row r="777" spans="1:10" x14ac:dyDescent="0.15">
      <c r="A777" s="147">
        <v>3465</v>
      </c>
      <c r="B777" s="147">
        <v>1284.42</v>
      </c>
      <c r="C777" s="147">
        <v>814.17</v>
      </c>
      <c r="D777" s="147">
        <v>331</v>
      </c>
      <c r="E777" s="147">
        <v>741.25</v>
      </c>
      <c r="F777" s="147">
        <v>393</v>
      </c>
      <c r="G777" s="147">
        <v>171.25</v>
      </c>
      <c r="H777" s="147">
        <v>755.25</v>
      </c>
      <c r="I777" s="147">
        <v>407</v>
      </c>
      <c r="J777" s="147">
        <v>171.25</v>
      </c>
    </row>
    <row r="778" spans="1:10" x14ac:dyDescent="0.15">
      <c r="A778" s="146">
        <v>3469.5</v>
      </c>
      <c r="B778" s="146">
        <v>1286.08</v>
      </c>
      <c r="C778" s="146">
        <v>816.42</v>
      </c>
      <c r="D778" s="146">
        <v>330.67</v>
      </c>
      <c r="E778" s="146">
        <v>742.92</v>
      </c>
      <c r="F778" s="146">
        <v>395.67</v>
      </c>
      <c r="G778" s="146">
        <v>171.08</v>
      </c>
      <c r="H778" s="146">
        <v>756.92</v>
      </c>
      <c r="I778" s="146">
        <v>409.67</v>
      </c>
      <c r="J778" s="146">
        <v>171.08</v>
      </c>
    </row>
    <row r="779" spans="1:10" x14ac:dyDescent="0.15">
      <c r="A779" s="147">
        <v>3474</v>
      </c>
      <c r="B779" s="147">
        <v>1287.75</v>
      </c>
      <c r="C779" s="147">
        <v>818.58</v>
      </c>
      <c r="D779" s="147">
        <v>330.42</v>
      </c>
      <c r="E779" s="147">
        <v>744.58</v>
      </c>
      <c r="F779" s="147">
        <v>398.17</v>
      </c>
      <c r="G779" s="147">
        <v>171</v>
      </c>
      <c r="H779" s="147">
        <v>758.58</v>
      </c>
      <c r="I779" s="147">
        <v>412.17</v>
      </c>
      <c r="J779" s="147">
        <v>171</v>
      </c>
    </row>
    <row r="780" spans="1:10" x14ac:dyDescent="0.15">
      <c r="A780" s="146">
        <v>3478.5</v>
      </c>
      <c r="B780" s="146">
        <v>1289.42</v>
      </c>
      <c r="C780" s="146">
        <v>820.75</v>
      </c>
      <c r="D780" s="146">
        <v>330.17</v>
      </c>
      <c r="E780" s="146">
        <v>746.25</v>
      </c>
      <c r="F780" s="146">
        <v>400.83</v>
      </c>
      <c r="G780" s="146">
        <v>170.83</v>
      </c>
      <c r="H780" s="146">
        <v>760.25</v>
      </c>
      <c r="I780" s="146">
        <v>414.83</v>
      </c>
      <c r="J780" s="146">
        <v>170.83</v>
      </c>
    </row>
    <row r="781" spans="1:10" x14ac:dyDescent="0.15">
      <c r="A781" s="147">
        <v>3483</v>
      </c>
      <c r="B781" s="147">
        <v>1291.08</v>
      </c>
      <c r="C781" s="147">
        <v>823</v>
      </c>
      <c r="D781" s="147">
        <v>329.92</v>
      </c>
      <c r="E781" s="147">
        <v>747.92</v>
      </c>
      <c r="F781" s="147">
        <v>403.42</v>
      </c>
      <c r="G781" s="147">
        <v>170.75</v>
      </c>
      <c r="H781" s="147">
        <v>761.92</v>
      </c>
      <c r="I781" s="147">
        <v>417.42</v>
      </c>
      <c r="J781" s="147">
        <v>170.75</v>
      </c>
    </row>
    <row r="782" spans="1:10" x14ac:dyDescent="0.15">
      <c r="A782" s="146">
        <v>3487.5</v>
      </c>
      <c r="B782" s="146">
        <v>1292.75</v>
      </c>
      <c r="C782" s="146">
        <v>825.17</v>
      </c>
      <c r="D782" s="146">
        <v>329.67</v>
      </c>
      <c r="E782" s="146">
        <v>749.58</v>
      </c>
      <c r="F782" s="146">
        <v>406</v>
      </c>
      <c r="G782" s="146">
        <v>170.58</v>
      </c>
      <c r="H782" s="146">
        <v>763.58</v>
      </c>
      <c r="I782" s="146">
        <v>420</v>
      </c>
      <c r="J782" s="146">
        <v>170.58</v>
      </c>
    </row>
    <row r="783" spans="1:10" x14ac:dyDescent="0.15">
      <c r="A783" s="147">
        <v>3492</v>
      </c>
      <c r="B783" s="147">
        <v>1294.42</v>
      </c>
      <c r="C783" s="147">
        <v>827.33</v>
      </c>
      <c r="D783" s="147">
        <v>329.42</v>
      </c>
      <c r="E783" s="147">
        <v>751.25</v>
      </c>
      <c r="F783" s="147">
        <v>408.75</v>
      </c>
      <c r="G783" s="147">
        <v>170.42</v>
      </c>
      <c r="H783" s="147">
        <v>765.25</v>
      </c>
      <c r="I783" s="147">
        <v>422.75</v>
      </c>
      <c r="J783" s="147">
        <v>170.42</v>
      </c>
    </row>
    <row r="784" spans="1:10" x14ac:dyDescent="0.15">
      <c r="A784" s="146">
        <v>3496.5</v>
      </c>
      <c r="B784" s="146">
        <v>1296.08</v>
      </c>
      <c r="C784" s="146">
        <v>829.58</v>
      </c>
      <c r="D784" s="146">
        <v>329.08</v>
      </c>
      <c r="E784" s="146">
        <v>753</v>
      </c>
      <c r="F784" s="146">
        <v>411.42</v>
      </c>
      <c r="G784" s="146">
        <v>170.33</v>
      </c>
      <c r="H784" s="146">
        <v>766.92</v>
      </c>
      <c r="I784" s="146">
        <v>425.33</v>
      </c>
      <c r="J784" s="146">
        <v>170.33</v>
      </c>
    </row>
    <row r="785" spans="1:10" x14ac:dyDescent="0.15">
      <c r="A785" s="147">
        <v>3501</v>
      </c>
      <c r="B785" s="147">
        <v>1297.75</v>
      </c>
      <c r="C785" s="147">
        <v>831.83</v>
      </c>
      <c r="D785" s="147">
        <v>328.83</v>
      </c>
      <c r="E785" s="147">
        <v>754.67</v>
      </c>
      <c r="F785" s="147">
        <v>414</v>
      </c>
      <c r="G785" s="147">
        <v>170.17</v>
      </c>
      <c r="H785" s="147">
        <v>768.58</v>
      </c>
      <c r="I785" s="147">
        <v>427.92</v>
      </c>
      <c r="J785" s="147">
        <v>170.17</v>
      </c>
    </row>
    <row r="786" spans="1:10" x14ac:dyDescent="0.15">
      <c r="A786" s="146">
        <v>3505.5</v>
      </c>
      <c r="B786" s="146">
        <v>1299.42</v>
      </c>
      <c r="C786" s="146">
        <v>834</v>
      </c>
      <c r="D786" s="146">
        <v>328.58</v>
      </c>
      <c r="E786" s="146">
        <v>756.33</v>
      </c>
      <c r="F786" s="146">
        <v>416.67</v>
      </c>
      <c r="G786" s="146">
        <v>170</v>
      </c>
      <c r="H786" s="146">
        <v>770.25</v>
      </c>
      <c r="I786" s="146">
        <v>430.58</v>
      </c>
      <c r="J786" s="146">
        <v>170</v>
      </c>
    </row>
    <row r="787" spans="1:10" x14ac:dyDescent="0.15">
      <c r="A787" s="147">
        <v>3510</v>
      </c>
      <c r="B787" s="147">
        <v>1301.08</v>
      </c>
      <c r="C787" s="147">
        <v>836.17</v>
      </c>
      <c r="D787" s="147">
        <v>328.33</v>
      </c>
      <c r="E787" s="147">
        <v>758</v>
      </c>
      <c r="F787" s="147">
        <v>419.25</v>
      </c>
      <c r="G787" s="147">
        <v>169.92</v>
      </c>
      <c r="H787" s="147">
        <v>771.92</v>
      </c>
      <c r="I787" s="147">
        <v>433.17</v>
      </c>
      <c r="J787" s="147">
        <v>169.92</v>
      </c>
    </row>
    <row r="788" spans="1:10" x14ac:dyDescent="0.15">
      <c r="A788" s="146">
        <v>3514.5</v>
      </c>
      <c r="B788" s="146">
        <v>1302.75</v>
      </c>
      <c r="C788" s="146">
        <v>838.33</v>
      </c>
      <c r="D788" s="146">
        <v>328.08</v>
      </c>
      <c r="E788" s="146">
        <v>759.67</v>
      </c>
      <c r="F788" s="146">
        <v>421.83</v>
      </c>
      <c r="G788" s="146">
        <v>169.75</v>
      </c>
      <c r="H788" s="146">
        <v>773.58</v>
      </c>
      <c r="I788" s="146">
        <v>435.75</v>
      </c>
      <c r="J788" s="146">
        <v>169.75</v>
      </c>
    </row>
    <row r="789" spans="1:10" x14ac:dyDescent="0.15">
      <c r="A789" s="147">
        <v>3519</v>
      </c>
      <c r="B789" s="147">
        <v>1304.42</v>
      </c>
      <c r="C789" s="147">
        <v>840.58</v>
      </c>
      <c r="D789" s="147">
        <v>327.83</v>
      </c>
      <c r="E789" s="147">
        <v>761.33</v>
      </c>
      <c r="F789" s="147">
        <v>424.5</v>
      </c>
      <c r="G789" s="147">
        <v>169.58</v>
      </c>
      <c r="H789" s="147">
        <v>775.25</v>
      </c>
      <c r="I789" s="147">
        <v>438.42</v>
      </c>
      <c r="J789" s="147">
        <v>169.58</v>
      </c>
    </row>
    <row r="790" spans="1:10" x14ac:dyDescent="0.15">
      <c r="A790" s="146">
        <v>3523.5</v>
      </c>
      <c r="B790" s="146">
        <v>1306.08</v>
      </c>
      <c r="C790" s="146">
        <v>842.83</v>
      </c>
      <c r="D790" s="146">
        <v>327.5</v>
      </c>
      <c r="E790" s="146">
        <v>763</v>
      </c>
      <c r="F790" s="146">
        <v>427.08</v>
      </c>
      <c r="G790" s="146">
        <v>169.5</v>
      </c>
      <c r="H790" s="146">
        <v>776.92</v>
      </c>
      <c r="I790" s="146">
        <v>441</v>
      </c>
      <c r="J790" s="146">
        <v>169.5</v>
      </c>
    </row>
    <row r="791" spans="1:10" x14ac:dyDescent="0.15">
      <c r="A791" s="147">
        <v>3528</v>
      </c>
      <c r="B791" s="147">
        <v>1307.75</v>
      </c>
      <c r="C791" s="147">
        <v>845</v>
      </c>
      <c r="D791" s="147">
        <v>327.25</v>
      </c>
      <c r="E791" s="147">
        <v>764.67</v>
      </c>
      <c r="F791" s="147">
        <v>429.67</v>
      </c>
      <c r="G791" s="147">
        <v>169.33</v>
      </c>
      <c r="H791" s="147">
        <v>778.58</v>
      </c>
      <c r="I791" s="147">
        <v>443.58</v>
      </c>
      <c r="J791" s="147">
        <v>169.33</v>
      </c>
    </row>
    <row r="792" spans="1:10" x14ac:dyDescent="0.15">
      <c r="A792" s="146">
        <v>3532.5</v>
      </c>
      <c r="B792" s="146">
        <v>1309.42</v>
      </c>
      <c r="C792" s="146">
        <v>847.17</v>
      </c>
      <c r="D792" s="146">
        <v>327</v>
      </c>
      <c r="E792" s="146">
        <v>766.33</v>
      </c>
      <c r="F792" s="146">
        <v>432.25</v>
      </c>
      <c r="G792" s="146">
        <v>169.25</v>
      </c>
      <c r="H792" s="146">
        <v>780.25</v>
      </c>
      <c r="I792" s="146">
        <v>446.17</v>
      </c>
      <c r="J792" s="146">
        <v>169.25</v>
      </c>
    </row>
    <row r="793" spans="1:10" x14ac:dyDescent="0.15">
      <c r="A793" s="147">
        <v>3537</v>
      </c>
      <c r="B793" s="147">
        <v>1311.08</v>
      </c>
      <c r="C793" s="147">
        <v>849.42</v>
      </c>
      <c r="D793" s="147">
        <v>326.75</v>
      </c>
      <c r="E793" s="147">
        <v>768</v>
      </c>
      <c r="F793" s="147">
        <v>435</v>
      </c>
      <c r="G793" s="147">
        <v>169.08</v>
      </c>
      <c r="H793" s="147">
        <v>781.92</v>
      </c>
      <c r="I793" s="147">
        <v>448.92</v>
      </c>
      <c r="J793" s="147">
        <v>169.08</v>
      </c>
    </row>
    <row r="794" spans="1:10" x14ac:dyDescent="0.15">
      <c r="A794" s="146">
        <v>3541.5</v>
      </c>
      <c r="B794" s="146">
        <v>1312.75</v>
      </c>
      <c r="C794" s="146">
        <v>851.58</v>
      </c>
      <c r="D794" s="146">
        <v>326.5</v>
      </c>
      <c r="E794" s="146">
        <v>769.67</v>
      </c>
      <c r="F794" s="146">
        <v>437.58</v>
      </c>
      <c r="G794" s="146">
        <v>168.92</v>
      </c>
      <c r="H794" s="146">
        <v>783.58</v>
      </c>
      <c r="I794" s="146">
        <v>451.5</v>
      </c>
      <c r="J794" s="146">
        <v>168.92</v>
      </c>
    </row>
    <row r="795" spans="1:10" x14ac:dyDescent="0.15">
      <c r="A795" s="147">
        <v>3546</v>
      </c>
      <c r="B795" s="147">
        <v>1314.42</v>
      </c>
      <c r="C795" s="147">
        <v>853.75</v>
      </c>
      <c r="D795" s="147">
        <v>326.25</v>
      </c>
      <c r="E795" s="147">
        <v>771.33</v>
      </c>
      <c r="F795" s="147">
        <v>440.17</v>
      </c>
      <c r="G795" s="147">
        <v>168.83</v>
      </c>
      <c r="H795" s="147">
        <v>785.25</v>
      </c>
      <c r="I795" s="147">
        <v>454.08</v>
      </c>
      <c r="J795" s="147">
        <v>168.83</v>
      </c>
    </row>
    <row r="796" spans="1:10" x14ac:dyDescent="0.15">
      <c r="A796" s="146">
        <v>3550.5</v>
      </c>
      <c r="B796" s="146">
        <v>1316.08</v>
      </c>
      <c r="C796" s="146">
        <v>856</v>
      </c>
      <c r="D796" s="146">
        <v>325.92</v>
      </c>
      <c r="E796" s="146">
        <v>773</v>
      </c>
      <c r="F796" s="146">
        <v>442.83</v>
      </c>
      <c r="G796" s="146">
        <v>168.67</v>
      </c>
      <c r="H796" s="146">
        <v>786.92</v>
      </c>
      <c r="I796" s="146">
        <v>456.75</v>
      </c>
      <c r="J796" s="146">
        <v>168.67</v>
      </c>
    </row>
    <row r="797" spans="1:10" x14ac:dyDescent="0.15">
      <c r="A797" s="147">
        <v>3555</v>
      </c>
      <c r="B797" s="147">
        <v>1317.75</v>
      </c>
      <c r="C797" s="147">
        <v>858.25</v>
      </c>
      <c r="D797" s="147">
        <v>325.67</v>
      </c>
      <c r="E797" s="147">
        <v>774.67</v>
      </c>
      <c r="F797" s="147">
        <v>445.42</v>
      </c>
      <c r="G797" s="147">
        <v>168.5</v>
      </c>
      <c r="H797" s="147">
        <v>788.58</v>
      </c>
      <c r="I797" s="147">
        <v>459.33</v>
      </c>
      <c r="J797" s="147">
        <v>168.5</v>
      </c>
    </row>
    <row r="798" spans="1:10" x14ac:dyDescent="0.15">
      <c r="A798" s="146">
        <v>3559.5</v>
      </c>
      <c r="B798" s="146">
        <v>1319.42</v>
      </c>
      <c r="C798" s="146">
        <v>860.42</v>
      </c>
      <c r="D798" s="146">
        <v>325.42</v>
      </c>
      <c r="E798" s="146">
        <v>776.33</v>
      </c>
      <c r="F798" s="146">
        <v>448</v>
      </c>
      <c r="G798" s="146">
        <v>168.42</v>
      </c>
      <c r="H798" s="146">
        <v>790.25</v>
      </c>
      <c r="I798" s="146">
        <v>461.92</v>
      </c>
      <c r="J798" s="146">
        <v>168.42</v>
      </c>
    </row>
    <row r="799" spans="1:10" x14ac:dyDescent="0.15">
      <c r="A799" s="147">
        <v>3564</v>
      </c>
      <c r="B799" s="147">
        <v>1321.08</v>
      </c>
      <c r="C799" s="147">
        <v>862.58</v>
      </c>
      <c r="D799" s="147">
        <v>325.17</v>
      </c>
      <c r="E799" s="147">
        <v>778</v>
      </c>
      <c r="F799" s="147">
        <v>450.67</v>
      </c>
      <c r="G799" s="147">
        <v>168.25</v>
      </c>
      <c r="H799" s="147">
        <v>791.92</v>
      </c>
      <c r="I799" s="147">
        <v>464.58</v>
      </c>
      <c r="J799" s="147">
        <v>168.25</v>
      </c>
    </row>
    <row r="800" spans="1:10" x14ac:dyDescent="0.15">
      <c r="A800" s="146">
        <v>3568.5</v>
      </c>
      <c r="B800" s="146">
        <v>1322.75</v>
      </c>
      <c r="C800" s="146">
        <v>864.75</v>
      </c>
      <c r="D800" s="146">
        <v>324.92</v>
      </c>
      <c r="E800" s="146">
        <v>779.67</v>
      </c>
      <c r="F800" s="146">
        <v>453.25</v>
      </c>
      <c r="G800" s="146">
        <v>168.08</v>
      </c>
      <c r="H800" s="146">
        <v>793.58</v>
      </c>
      <c r="I800" s="146">
        <v>467.17</v>
      </c>
      <c r="J800" s="146">
        <v>168.08</v>
      </c>
    </row>
    <row r="801" spans="1:10" x14ac:dyDescent="0.15">
      <c r="A801" s="147">
        <v>3573</v>
      </c>
      <c r="B801" s="147">
        <v>1324.42</v>
      </c>
      <c r="C801" s="147">
        <v>867</v>
      </c>
      <c r="D801" s="147">
        <v>324.67</v>
      </c>
      <c r="E801" s="147">
        <v>781.33</v>
      </c>
      <c r="F801" s="147">
        <v>455.83</v>
      </c>
      <c r="G801" s="147">
        <v>168</v>
      </c>
      <c r="H801" s="147">
        <v>795.25</v>
      </c>
      <c r="I801" s="147">
        <v>469.75</v>
      </c>
      <c r="J801" s="147">
        <v>168</v>
      </c>
    </row>
    <row r="802" spans="1:10" x14ac:dyDescent="0.15">
      <c r="A802" s="146">
        <v>3577.5</v>
      </c>
      <c r="B802" s="146">
        <v>1326.08</v>
      </c>
      <c r="C802" s="146">
        <v>869.25</v>
      </c>
      <c r="D802" s="146">
        <v>324.33</v>
      </c>
      <c r="E802" s="146">
        <v>783</v>
      </c>
      <c r="F802" s="146">
        <v>458.5</v>
      </c>
      <c r="G802" s="146">
        <v>167.83</v>
      </c>
      <c r="H802" s="146">
        <v>796.92</v>
      </c>
      <c r="I802" s="146">
        <v>472.42</v>
      </c>
      <c r="J802" s="146">
        <v>167.83</v>
      </c>
    </row>
    <row r="803" spans="1:10" x14ac:dyDescent="0.15">
      <c r="A803" s="147">
        <v>3582</v>
      </c>
      <c r="B803" s="147">
        <v>1327.75</v>
      </c>
      <c r="C803" s="147">
        <v>871.42</v>
      </c>
      <c r="D803" s="147">
        <v>324.08</v>
      </c>
      <c r="E803" s="147">
        <v>784.67</v>
      </c>
      <c r="F803" s="147">
        <v>461.08</v>
      </c>
      <c r="G803" s="147">
        <v>167.75</v>
      </c>
      <c r="H803" s="147">
        <v>798.58</v>
      </c>
      <c r="I803" s="147">
        <v>475</v>
      </c>
      <c r="J803" s="147">
        <v>167.75</v>
      </c>
    </row>
    <row r="804" spans="1:10" x14ac:dyDescent="0.15">
      <c r="A804" s="146">
        <v>3586.5</v>
      </c>
      <c r="B804" s="146">
        <v>1329.42</v>
      </c>
      <c r="C804" s="146">
        <v>873.58</v>
      </c>
      <c r="D804" s="146">
        <v>323.83</v>
      </c>
      <c r="E804" s="146">
        <v>786.33</v>
      </c>
      <c r="F804" s="146">
        <v>463.75</v>
      </c>
      <c r="G804" s="146">
        <v>167.58</v>
      </c>
      <c r="H804" s="146">
        <v>800.25</v>
      </c>
      <c r="I804" s="146">
        <v>477.67</v>
      </c>
      <c r="J804" s="146">
        <v>167.58</v>
      </c>
    </row>
    <row r="805" spans="1:10" x14ac:dyDescent="0.15">
      <c r="A805" s="147">
        <v>3591</v>
      </c>
      <c r="B805" s="147">
        <v>1331.08</v>
      </c>
      <c r="C805" s="147">
        <v>875.83</v>
      </c>
      <c r="D805" s="147">
        <v>323.58</v>
      </c>
      <c r="E805" s="147">
        <v>788</v>
      </c>
      <c r="F805" s="147">
        <v>466.42</v>
      </c>
      <c r="G805" s="147">
        <v>167.42</v>
      </c>
      <c r="H805" s="147">
        <v>801.92</v>
      </c>
      <c r="I805" s="147">
        <v>480.33</v>
      </c>
      <c r="J805" s="147">
        <v>167.42</v>
      </c>
    </row>
    <row r="806" spans="1:10" x14ac:dyDescent="0.15">
      <c r="A806" s="146">
        <v>3595.5</v>
      </c>
      <c r="B806" s="146">
        <v>1332.75</v>
      </c>
      <c r="C806" s="146">
        <v>878</v>
      </c>
      <c r="D806" s="146">
        <v>323.33</v>
      </c>
      <c r="E806" s="146">
        <v>789.67</v>
      </c>
      <c r="F806" s="146">
        <v>469</v>
      </c>
      <c r="G806" s="146">
        <v>167.33</v>
      </c>
      <c r="H806" s="146">
        <v>803.58</v>
      </c>
      <c r="I806" s="146">
        <v>482.92</v>
      </c>
      <c r="J806" s="146">
        <v>167.33</v>
      </c>
    </row>
    <row r="807" spans="1:10" x14ac:dyDescent="0.15">
      <c r="A807" s="147">
        <v>3600</v>
      </c>
      <c r="B807" s="147">
        <v>1334.42</v>
      </c>
      <c r="C807" s="147">
        <v>880.17</v>
      </c>
      <c r="D807" s="147">
        <v>323.08</v>
      </c>
      <c r="E807" s="147">
        <v>791.33</v>
      </c>
      <c r="F807" s="147">
        <v>471.58</v>
      </c>
      <c r="G807" s="147">
        <v>167.17</v>
      </c>
      <c r="H807" s="147">
        <v>805.25</v>
      </c>
      <c r="I807" s="147">
        <v>485.5</v>
      </c>
      <c r="J807" s="147">
        <v>167.17</v>
      </c>
    </row>
    <row r="808" spans="1:10" x14ac:dyDescent="0.15">
      <c r="A808" s="146">
        <v>3604.5</v>
      </c>
      <c r="B808" s="146">
        <v>1336.08</v>
      </c>
      <c r="C808" s="146">
        <v>882.42</v>
      </c>
      <c r="D808" s="146">
        <v>322.75</v>
      </c>
      <c r="E808" s="146">
        <v>793</v>
      </c>
      <c r="F808" s="146">
        <v>474.25</v>
      </c>
      <c r="G808" s="146">
        <v>167</v>
      </c>
      <c r="H808" s="146">
        <v>806.92</v>
      </c>
      <c r="I808" s="146">
        <v>488.17</v>
      </c>
      <c r="J808" s="146">
        <v>167</v>
      </c>
    </row>
    <row r="809" spans="1:10" x14ac:dyDescent="0.15">
      <c r="A809" s="147">
        <v>3609</v>
      </c>
      <c r="B809" s="147">
        <v>1337.75</v>
      </c>
      <c r="C809" s="147">
        <v>884.58</v>
      </c>
      <c r="D809" s="147">
        <v>322.5</v>
      </c>
      <c r="E809" s="147">
        <v>794.67</v>
      </c>
      <c r="F809" s="147">
        <v>476.83</v>
      </c>
      <c r="G809" s="147">
        <v>166.92</v>
      </c>
      <c r="H809" s="147">
        <v>808.58</v>
      </c>
      <c r="I809" s="147">
        <v>490.75</v>
      </c>
      <c r="J809" s="147">
        <v>166.92</v>
      </c>
    </row>
    <row r="810" spans="1:10" x14ac:dyDescent="0.15">
      <c r="A810" s="146">
        <v>3613.5</v>
      </c>
      <c r="B810" s="146">
        <v>1339.42</v>
      </c>
      <c r="C810" s="146">
        <v>886.83</v>
      </c>
      <c r="D810" s="146">
        <v>322.25</v>
      </c>
      <c r="E810" s="146">
        <v>796.33</v>
      </c>
      <c r="F810" s="146">
        <v>479.42</v>
      </c>
      <c r="G810" s="146">
        <v>166.75</v>
      </c>
      <c r="H810" s="146">
        <v>810.25</v>
      </c>
      <c r="I810" s="146">
        <v>493.33</v>
      </c>
      <c r="J810" s="146">
        <v>166.75</v>
      </c>
    </row>
    <row r="811" spans="1:10" x14ac:dyDescent="0.15">
      <c r="A811" s="147">
        <v>3618</v>
      </c>
      <c r="B811" s="147">
        <v>1341.08</v>
      </c>
      <c r="C811" s="147">
        <v>889</v>
      </c>
      <c r="D811" s="147">
        <v>322</v>
      </c>
      <c r="E811" s="147">
        <v>798</v>
      </c>
      <c r="F811" s="147">
        <v>482.08</v>
      </c>
      <c r="G811" s="147">
        <v>166.58</v>
      </c>
      <c r="H811" s="147">
        <v>811.92</v>
      </c>
      <c r="I811" s="147">
        <v>496</v>
      </c>
      <c r="J811" s="147">
        <v>166.58</v>
      </c>
    </row>
    <row r="812" spans="1:10" x14ac:dyDescent="0.15">
      <c r="A812" s="146">
        <v>3622.5</v>
      </c>
      <c r="B812" s="146">
        <v>1342.75</v>
      </c>
      <c r="C812" s="146">
        <v>891.17</v>
      </c>
      <c r="D812" s="146">
        <v>321.75</v>
      </c>
      <c r="E812" s="146">
        <v>799.67</v>
      </c>
      <c r="F812" s="146">
        <v>484.67</v>
      </c>
      <c r="G812" s="146">
        <v>166.5</v>
      </c>
      <c r="H812" s="146">
        <v>813.58</v>
      </c>
      <c r="I812" s="146">
        <v>498.58</v>
      </c>
      <c r="J812" s="146">
        <v>166.5</v>
      </c>
    </row>
    <row r="813" spans="1:10" x14ac:dyDescent="0.15">
      <c r="A813" s="147">
        <v>3627</v>
      </c>
      <c r="B813" s="147">
        <v>1344.42</v>
      </c>
      <c r="C813" s="147">
        <v>893.33</v>
      </c>
      <c r="D813" s="147">
        <v>321.5</v>
      </c>
      <c r="E813" s="147">
        <v>801.33</v>
      </c>
      <c r="F813" s="147">
        <v>487.33</v>
      </c>
      <c r="G813" s="147">
        <v>166.33</v>
      </c>
      <c r="H813" s="147">
        <v>815.25</v>
      </c>
      <c r="I813" s="147">
        <v>501.25</v>
      </c>
      <c r="J813" s="147">
        <v>166.33</v>
      </c>
    </row>
    <row r="814" spans="1:10" x14ac:dyDescent="0.15">
      <c r="A814" s="146">
        <v>3631.5</v>
      </c>
      <c r="B814" s="146">
        <v>1346.08</v>
      </c>
      <c r="C814" s="146">
        <v>895.67</v>
      </c>
      <c r="D814" s="146">
        <v>321.17</v>
      </c>
      <c r="E814" s="146">
        <v>803</v>
      </c>
      <c r="F814" s="146">
        <v>489.92</v>
      </c>
      <c r="G814" s="146">
        <v>166.25</v>
      </c>
      <c r="H814" s="146">
        <v>816.92</v>
      </c>
      <c r="I814" s="146">
        <v>503.83</v>
      </c>
      <c r="J814" s="146">
        <v>166.25</v>
      </c>
    </row>
    <row r="815" spans="1:10" x14ac:dyDescent="0.15">
      <c r="A815" s="147">
        <v>3636</v>
      </c>
      <c r="B815" s="147">
        <v>1347.75</v>
      </c>
      <c r="C815" s="147">
        <v>897.83</v>
      </c>
      <c r="D815" s="147">
        <v>320.92</v>
      </c>
      <c r="E815" s="147">
        <v>804.67</v>
      </c>
      <c r="F815" s="147">
        <v>492.58</v>
      </c>
      <c r="G815" s="147">
        <v>166.08</v>
      </c>
      <c r="H815" s="147">
        <v>818.58</v>
      </c>
      <c r="I815" s="147">
        <v>506.5</v>
      </c>
      <c r="J815" s="147">
        <v>166.08</v>
      </c>
    </row>
    <row r="816" spans="1:10" x14ac:dyDescent="0.15">
      <c r="A816" s="146">
        <v>3640.5</v>
      </c>
      <c r="B816" s="146">
        <v>1349.42</v>
      </c>
      <c r="C816" s="146">
        <v>900</v>
      </c>
      <c r="D816" s="146">
        <v>320.67</v>
      </c>
      <c r="E816" s="146">
        <v>806.33</v>
      </c>
      <c r="F816" s="146">
        <v>495.17</v>
      </c>
      <c r="G816" s="146">
        <v>165.92</v>
      </c>
      <c r="H816" s="146">
        <v>820.25</v>
      </c>
      <c r="I816" s="146">
        <v>509.08</v>
      </c>
      <c r="J816" s="146">
        <v>165.92</v>
      </c>
    </row>
    <row r="817" spans="1:10" x14ac:dyDescent="0.15">
      <c r="A817" s="147">
        <v>3645</v>
      </c>
      <c r="B817" s="147">
        <v>1351.08</v>
      </c>
      <c r="C817" s="147">
        <v>902.17</v>
      </c>
      <c r="D817" s="147">
        <v>320.42</v>
      </c>
      <c r="E817" s="147">
        <v>808</v>
      </c>
      <c r="F817" s="147">
        <v>497.75</v>
      </c>
      <c r="G817" s="147">
        <v>165.83</v>
      </c>
      <c r="H817" s="147">
        <v>821.92</v>
      </c>
      <c r="I817" s="147">
        <v>511.67</v>
      </c>
      <c r="J817" s="147">
        <v>165.83</v>
      </c>
    </row>
    <row r="818" spans="1:10" x14ac:dyDescent="0.15">
      <c r="A818" s="146">
        <v>3649.5</v>
      </c>
      <c r="B818" s="146">
        <v>1352.75</v>
      </c>
      <c r="C818" s="146">
        <v>904.42</v>
      </c>
      <c r="D818" s="146">
        <v>320.17</v>
      </c>
      <c r="E818" s="146">
        <v>809.67</v>
      </c>
      <c r="F818" s="146">
        <v>500.42</v>
      </c>
      <c r="G818" s="146">
        <v>165.67</v>
      </c>
      <c r="H818" s="146">
        <v>823.58</v>
      </c>
      <c r="I818" s="146">
        <v>514.33000000000004</v>
      </c>
      <c r="J818" s="146">
        <v>165.67</v>
      </c>
    </row>
    <row r="819" spans="1:10" x14ac:dyDescent="0.15">
      <c r="A819" s="147">
        <v>3654</v>
      </c>
      <c r="B819" s="147">
        <v>1354.42</v>
      </c>
      <c r="C819" s="147">
        <v>906.58</v>
      </c>
      <c r="D819" s="147">
        <v>319.92</v>
      </c>
      <c r="E819" s="147">
        <v>811.33</v>
      </c>
      <c r="F819" s="147">
        <v>503</v>
      </c>
      <c r="G819" s="147">
        <v>165.5</v>
      </c>
      <c r="H819" s="147">
        <v>825.25</v>
      </c>
      <c r="I819" s="147">
        <v>516.91999999999996</v>
      </c>
      <c r="J819" s="147">
        <v>165.5</v>
      </c>
    </row>
    <row r="820" spans="1:10" x14ac:dyDescent="0.15">
      <c r="A820" s="146">
        <v>3658.5</v>
      </c>
      <c r="B820" s="146">
        <v>1356.17</v>
      </c>
      <c r="C820" s="146">
        <v>908.92</v>
      </c>
      <c r="D820" s="146">
        <v>319.58</v>
      </c>
      <c r="E820" s="146">
        <v>813</v>
      </c>
      <c r="F820" s="146">
        <v>505.58</v>
      </c>
      <c r="G820" s="146">
        <v>165.42</v>
      </c>
      <c r="H820" s="146">
        <v>827</v>
      </c>
      <c r="I820" s="146">
        <v>519.58000000000004</v>
      </c>
      <c r="J820" s="146">
        <v>165.42</v>
      </c>
    </row>
    <row r="821" spans="1:10" x14ac:dyDescent="0.15">
      <c r="A821" s="147">
        <v>3663</v>
      </c>
      <c r="B821" s="147">
        <v>1357.83</v>
      </c>
      <c r="C821" s="147">
        <v>911.08</v>
      </c>
      <c r="D821" s="147">
        <v>319.33</v>
      </c>
      <c r="E821" s="147">
        <v>814.67</v>
      </c>
      <c r="F821" s="147">
        <v>508.25</v>
      </c>
      <c r="G821" s="147">
        <v>165.25</v>
      </c>
      <c r="H821" s="147">
        <v>828.67</v>
      </c>
      <c r="I821" s="147">
        <v>522.25</v>
      </c>
      <c r="J821" s="147">
        <v>165.25</v>
      </c>
    </row>
    <row r="822" spans="1:10" x14ac:dyDescent="0.15">
      <c r="A822" s="146">
        <v>3667.5</v>
      </c>
      <c r="B822" s="146">
        <v>1359.5</v>
      </c>
      <c r="C822" s="146">
        <v>913.33</v>
      </c>
      <c r="D822" s="146">
        <v>319.08</v>
      </c>
      <c r="E822" s="146">
        <v>816.33</v>
      </c>
      <c r="F822" s="146">
        <v>510.83</v>
      </c>
      <c r="G822" s="146">
        <v>165.08</v>
      </c>
      <c r="H822" s="146">
        <v>830.33</v>
      </c>
      <c r="I822" s="146">
        <v>524.83000000000004</v>
      </c>
      <c r="J822" s="146">
        <v>165.08</v>
      </c>
    </row>
    <row r="823" spans="1:10" x14ac:dyDescent="0.15">
      <c r="A823" s="147">
        <v>3672</v>
      </c>
      <c r="B823" s="147">
        <v>1361.17</v>
      </c>
      <c r="C823" s="147">
        <v>915.5</v>
      </c>
      <c r="D823" s="147">
        <v>318.83</v>
      </c>
      <c r="E823" s="147">
        <v>818</v>
      </c>
      <c r="F823" s="147">
        <v>513.5</v>
      </c>
      <c r="G823" s="147">
        <v>165</v>
      </c>
      <c r="H823" s="147">
        <v>832</v>
      </c>
      <c r="I823" s="147">
        <v>527.5</v>
      </c>
      <c r="J823" s="147">
        <v>165</v>
      </c>
    </row>
    <row r="824" spans="1:10" x14ac:dyDescent="0.15">
      <c r="A824" s="146">
        <v>3676.5</v>
      </c>
      <c r="B824" s="146">
        <v>1362.83</v>
      </c>
      <c r="C824" s="146">
        <v>917.67</v>
      </c>
      <c r="D824" s="146">
        <v>318.58</v>
      </c>
      <c r="E824" s="146">
        <v>819.67</v>
      </c>
      <c r="F824" s="146">
        <v>516.16999999999996</v>
      </c>
      <c r="G824" s="146">
        <v>164.83</v>
      </c>
      <c r="H824" s="146">
        <v>833.67</v>
      </c>
      <c r="I824" s="146">
        <v>530.16999999999996</v>
      </c>
      <c r="J824" s="146">
        <v>164.83</v>
      </c>
    </row>
    <row r="825" spans="1:10" x14ac:dyDescent="0.15">
      <c r="A825" s="147">
        <v>3681</v>
      </c>
      <c r="B825" s="147">
        <v>1364.5</v>
      </c>
      <c r="C825" s="147">
        <v>919.83</v>
      </c>
      <c r="D825" s="147">
        <v>318.33</v>
      </c>
      <c r="E825" s="147">
        <v>821.33</v>
      </c>
      <c r="F825" s="147">
        <v>518.66999999999996</v>
      </c>
      <c r="G825" s="147">
        <v>164.75</v>
      </c>
      <c r="H825" s="147">
        <v>835.33</v>
      </c>
      <c r="I825" s="147">
        <v>532.66999999999996</v>
      </c>
      <c r="J825" s="147">
        <v>164.75</v>
      </c>
    </row>
    <row r="826" spans="1:10" x14ac:dyDescent="0.15">
      <c r="A826" s="146">
        <v>3685.5</v>
      </c>
      <c r="B826" s="146">
        <v>1366.17</v>
      </c>
      <c r="C826" s="146">
        <v>922.17</v>
      </c>
      <c r="D826" s="146">
        <v>318</v>
      </c>
      <c r="E826" s="146">
        <v>823</v>
      </c>
      <c r="F826" s="146">
        <v>521.33000000000004</v>
      </c>
      <c r="G826" s="146">
        <v>164.58</v>
      </c>
      <c r="H826" s="146">
        <v>837</v>
      </c>
      <c r="I826" s="146">
        <v>535.33000000000004</v>
      </c>
      <c r="J826" s="146">
        <v>164.58</v>
      </c>
    </row>
    <row r="827" spans="1:10" x14ac:dyDescent="0.15">
      <c r="A827" s="147">
        <v>3690</v>
      </c>
      <c r="B827" s="147">
        <v>1367.83</v>
      </c>
      <c r="C827" s="147">
        <v>924.33</v>
      </c>
      <c r="D827" s="147">
        <v>317.75</v>
      </c>
      <c r="E827" s="147">
        <v>824.67</v>
      </c>
      <c r="F827" s="147">
        <v>524</v>
      </c>
      <c r="G827" s="147">
        <v>164.42</v>
      </c>
      <c r="H827" s="147">
        <v>838.67</v>
      </c>
      <c r="I827" s="147">
        <v>538</v>
      </c>
      <c r="J827" s="147">
        <v>164.42</v>
      </c>
    </row>
    <row r="828" spans="1:10" x14ac:dyDescent="0.15">
      <c r="A828" s="146">
        <v>3694.5</v>
      </c>
      <c r="B828" s="146">
        <v>1369.5</v>
      </c>
      <c r="C828" s="146">
        <v>926.5</v>
      </c>
      <c r="D828" s="146">
        <v>317.5</v>
      </c>
      <c r="E828" s="146">
        <v>826.33</v>
      </c>
      <c r="F828" s="146">
        <v>526.5</v>
      </c>
      <c r="G828" s="146">
        <v>164.33</v>
      </c>
      <c r="H828" s="146">
        <v>840.33</v>
      </c>
      <c r="I828" s="146">
        <v>540.5</v>
      </c>
      <c r="J828" s="146">
        <v>164.33</v>
      </c>
    </row>
    <row r="829" spans="1:10" x14ac:dyDescent="0.15">
      <c r="A829" s="147">
        <v>3699</v>
      </c>
      <c r="B829" s="147">
        <v>1371.17</v>
      </c>
      <c r="C829" s="147">
        <v>928.67</v>
      </c>
      <c r="D829" s="147">
        <v>317.25</v>
      </c>
      <c r="E829" s="147">
        <v>828</v>
      </c>
      <c r="F829" s="147">
        <v>529.16999999999996</v>
      </c>
      <c r="G829" s="147">
        <v>164.17</v>
      </c>
      <c r="H829" s="147">
        <v>842</v>
      </c>
      <c r="I829" s="147">
        <v>543.16999999999996</v>
      </c>
      <c r="J829" s="147">
        <v>164.17</v>
      </c>
    </row>
    <row r="830" spans="1:10" x14ac:dyDescent="0.15">
      <c r="A830" s="146">
        <v>3703.5</v>
      </c>
      <c r="B830" s="146">
        <v>1372.83</v>
      </c>
      <c r="C830" s="146">
        <v>930.92</v>
      </c>
      <c r="D830" s="146">
        <v>317</v>
      </c>
      <c r="E830" s="146">
        <v>829.67</v>
      </c>
      <c r="F830" s="146">
        <v>531.83000000000004</v>
      </c>
      <c r="G830" s="146">
        <v>164</v>
      </c>
      <c r="H830" s="146">
        <v>843.67</v>
      </c>
      <c r="I830" s="146">
        <v>545.83000000000004</v>
      </c>
      <c r="J830" s="146">
        <v>164</v>
      </c>
    </row>
    <row r="831" spans="1:10" x14ac:dyDescent="0.15">
      <c r="A831" s="147">
        <v>3708</v>
      </c>
      <c r="B831" s="147">
        <v>1374.5</v>
      </c>
      <c r="C831" s="147">
        <v>933.08</v>
      </c>
      <c r="D831" s="147">
        <v>316.75</v>
      </c>
      <c r="E831" s="147">
        <v>831.33</v>
      </c>
      <c r="F831" s="147">
        <v>534.33000000000004</v>
      </c>
      <c r="G831" s="147">
        <v>163.92</v>
      </c>
      <c r="H831" s="147">
        <v>845.33</v>
      </c>
      <c r="I831" s="147">
        <v>548.33000000000004</v>
      </c>
      <c r="J831" s="147">
        <v>163.92</v>
      </c>
    </row>
    <row r="832" spans="1:10" x14ac:dyDescent="0.15">
      <c r="A832" s="146">
        <v>3712.5</v>
      </c>
      <c r="B832" s="146">
        <v>1376.17</v>
      </c>
      <c r="C832" s="146">
        <v>935.25</v>
      </c>
      <c r="D832" s="146">
        <v>316.5</v>
      </c>
      <c r="E832" s="146">
        <v>833</v>
      </c>
      <c r="F832" s="146">
        <v>537</v>
      </c>
      <c r="G832" s="146">
        <v>163.75</v>
      </c>
      <c r="H832" s="146">
        <v>847</v>
      </c>
      <c r="I832" s="146">
        <v>551</v>
      </c>
      <c r="J832" s="146">
        <v>163.75</v>
      </c>
    </row>
    <row r="833" spans="1:10" x14ac:dyDescent="0.15">
      <c r="A833" s="147">
        <v>3717</v>
      </c>
      <c r="B833" s="147">
        <v>1377.83</v>
      </c>
      <c r="C833" s="147">
        <v>937.5</v>
      </c>
      <c r="D833" s="147">
        <v>316.17</v>
      </c>
      <c r="E833" s="147">
        <v>834.67</v>
      </c>
      <c r="F833" s="147">
        <v>539.75</v>
      </c>
      <c r="G833" s="147">
        <v>163.58000000000001</v>
      </c>
      <c r="H833" s="147">
        <v>848.67</v>
      </c>
      <c r="I833" s="147">
        <v>553.75</v>
      </c>
      <c r="J833" s="147">
        <v>163.58000000000001</v>
      </c>
    </row>
    <row r="834" spans="1:10" x14ac:dyDescent="0.15">
      <c r="A834" s="146">
        <v>3721.5</v>
      </c>
      <c r="B834" s="146">
        <v>1379.5</v>
      </c>
      <c r="C834" s="146">
        <v>939.75</v>
      </c>
      <c r="D834" s="146">
        <v>315.92</v>
      </c>
      <c r="E834" s="146">
        <v>836.33</v>
      </c>
      <c r="F834" s="146">
        <v>542.25</v>
      </c>
      <c r="G834" s="146">
        <v>163.5</v>
      </c>
      <c r="H834" s="146">
        <v>850.33</v>
      </c>
      <c r="I834" s="146">
        <v>556.25</v>
      </c>
      <c r="J834" s="146">
        <v>163.5</v>
      </c>
    </row>
    <row r="835" spans="1:10" x14ac:dyDescent="0.15">
      <c r="A835" s="147">
        <v>3726</v>
      </c>
      <c r="B835" s="147">
        <v>1381.17</v>
      </c>
      <c r="C835" s="147">
        <v>941.92</v>
      </c>
      <c r="D835" s="147">
        <v>315.67</v>
      </c>
      <c r="E835" s="147">
        <v>838</v>
      </c>
      <c r="F835" s="147">
        <v>544.91999999999996</v>
      </c>
      <c r="G835" s="147">
        <v>163.33000000000001</v>
      </c>
      <c r="H835" s="147">
        <v>852</v>
      </c>
      <c r="I835" s="147">
        <v>558.91999999999996</v>
      </c>
      <c r="J835" s="147">
        <v>163.33000000000001</v>
      </c>
    </row>
    <row r="836" spans="1:10" x14ac:dyDescent="0.15">
      <c r="A836" s="146">
        <v>3730.5</v>
      </c>
      <c r="B836" s="146">
        <v>1382.83</v>
      </c>
      <c r="C836" s="146">
        <v>944.08</v>
      </c>
      <c r="D836" s="146">
        <v>315.42</v>
      </c>
      <c r="E836" s="146">
        <v>839.67</v>
      </c>
      <c r="F836" s="146">
        <v>547.5</v>
      </c>
      <c r="G836" s="146">
        <v>163.25</v>
      </c>
      <c r="H836" s="146">
        <v>853.67</v>
      </c>
      <c r="I836" s="146">
        <v>561.5</v>
      </c>
      <c r="J836" s="146">
        <v>163.25</v>
      </c>
    </row>
    <row r="837" spans="1:10" x14ac:dyDescent="0.15">
      <c r="A837" s="147">
        <v>3735</v>
      </c>
      <c r="B837" s="147">
        <v>1384.5</v>
      </c>
      <c r="C837" s="147">
        <v>946.25</v>
      </c>
      <c r="D837" s="147">
        <v>315.17</v>
      </c>
      <c r="E837" s="147">
        <v>841.33</v>
      </c>
      <c r="F837" s="147">
        <v>550.16999999999996</v>
      </c>
      <c r="G837" s="147">
        <v>163.08000000000001</v>
      </c>
      <c r="H837" s="147">
        <v>855.33</v>
      </c>
      <c r="I837" s="147">
        <v>564.16999999999996</v>
      </c>
      <c r="J837" s="147">
        <v>163.08000000000001</v>
      </c>
    </row>
    <row r="838" spans="1:10" x14ac:dyDescent="0.15">
      <c r="A838" s="146">
        <v>3739.5</v>
      </c>
      <c r="B838" s="146">
        <v>1386.17</v>
      </c>
      <c r="C838" s="146">
        <v>948.5</v>
      </c>
      <c r="D838" s="146">
        <v>314.92</v>
      </c>
      <c r="E838" s="146">
        <v>843</v>
      </c>
      <c r="F838" s="146">
        <v>552.75</v>
      </c>
      <c r="G838" s="146">
        <v>162.91999999999999</v>
      </c>
      <c r="H838" s="146">
        <v>857</v>
      </c>
      <c r="I838" s="146">
        <v>566.75</v>
      </c>
      <c r="J838" s="146">
        <v>162.91999999999999</v>
      </c>
    </row>
    <row r="839" spans="1:10" x14ac:dyDescent="0.15">
      <c r="A839" s="147">
        <v>3744</v>
      </c>
      <c r="B839" s="147">
        <v>1387.83</v>
      </c>
      <c r="C839" s="147">
        <v>950.75</v>
      </c>
      <c r="D839" s="147">
        <v>314.58</v>
      </c>
      <c r="E839" s="147">
        <v>844.67</v>
      </c>
      <c r="F839" s="147">
        <v>555.33000000000004</v>
      </c>
      <c r="G839" s="147">
        <v>162.83000000000001</v>
      </c>
      <c r="H839" s="147">
        <v>858.67</v>
      </c>
      <c r="I839" s="147">
        <v>569.33000000000004</v>
      </c>
      <c r="J839" s="147">
        <v>162.83000000000001</v>
      </c>
    </row>
    <row r="840" spans="1:10" x14ac:dyDescent="0.15">
      <c r="A840" s="146">
        <v>3748.5</v>
      </c>
      <c r="B840" s="146">
        <v>1389.5</v>
      </c>
      <c r="C840" s="146">
        <v>952.92</v>
      </c>
      <c r="D840" s="146">
        <v>314.33</v>
      </c>
      <c r="E840" s="146">
        <v>846.42</v>
      </c>
      <c r="F840" s="146">
        <v>558.08000000000004</v>
      </c>
      <c r="G840" s="146">
        <v>162.66999999999999</v>
      </c>
      <c r="H840" s="146">
        <v>860.33</v>
      </c>
      <c r="I840" s="146">
        <v>572</v>
      </c>
      <c r="J840" s="146">
        <v>162.66999999999999</v>
      </c>
    </row>
    <row r="841" spans="1:10" x14ac:dyDescent="0.15">
      <c r="A841" s="147">
        <v>3753</v>
      </c>
      <c r="B841" s="147">
        <v>1391.17</v>
      </c>
      <c r="C841" s="147">
        <v>955.08</v>
      </c>
      <c r="D841" s="147">
        <v>314.08</v>
      </c>
      <c r="E841" s="147">
        <v>848.08</v>
      </c>
      <c r="F841" s="147">
        <v>560.66999999999996</v>
      </c>
      <c r="G841" s="147">
        <v>162.5</v>
      </c>
      <c r="H841" s="147">
        <v>862</v>
      </c>
      <c r="I841" s="147">
        <v>574.58000000000004</v>
      </c>
      <c r="J841" s="147">
        <v>162.5</v>
      </c>
    </row>
    <row r="842" spans="1:10" x14ac:dyDescent="0.15">
      <c r="A842" s="146">
        <v>3757.5</v>
      </c>
      <c r="B842" s="146">
        <v>1392.83</v>
      </c>
      <c r="C842" s="146">
        <v>957.33</v>
      </c>
      <c r="D842" s="146">
        <v>313.83</v>
      </c>
      <c r="E842" s="146">
        <v>849.75</v>
      </c>
      <c r="F842" s="146">
        <v>563.25</v>
      </c>
      <c r="G842" s="146">
        <v>162.41999999999999</v>
      </c>
      <c r="H842" s="146">
        <v>863.67</v>
      </c>
      <c r="I842" s="146">
        <v>577.16999999999996</v>
      </c>
      <c r="J842" s="146">
        <v>162.41999999999999</v>
      </c>
    </row>
    <row r="843" spans="1:10" x14ac:dyDescent="0.15">
      <c r="A843" s="147">
        <v>3762</v>
      </c>
      <c r="B843" s="147">
        <v>1394.5</v>
      </c>
      <c r="C843" s="147">
        <v>959.5</v>
      </c>
      <c r="D843" s="147">
        <v>313.58</v>
      </c>
      <c r="E843" s="147">
        <v>851.42</v>
      </c>
      <c r="F843" s="147">
        <v>566</v>
      </c>
      <c r="G843" s="147">
        <v>162.25</v>
      </c>
      <c r="H843" s="147">
        <v>865.33</v>
      </c>
      <c r="I843" s="147">
        <v>579.91999999999996</v>
      </c>
      <c r="J843" s="147">
        <v>162.25</v>
      </c>
    </row>
    <row r="844" spans="1:10" x14ac:dyDescent="0.15">
      <c r="A844" s="146">
        <v>3766.5</v>
      </c>
      <c r="B844" s="146">
        <v>1396.17</v>
      </c>
      <c r="C844" s="146">
        <v>961.67</v>
      </c>
      <c r="D844" s="146">
        <v>313.33</v>
      </c>
      <c r="E844" s="146">
        <v>853.08</v>
      </c>
      <c r="F844" s="146">
        <v>568.58000000000004</v>
      </c>
      <c r="G844" s="146">
        <v>162.08000000000001</v>
      </c>
      <c r="H844" s="146">
        <v>867</v>
      </c>
      <c r="I844" s="146">
        <v>582.5</v>
      </c>
      <c r="J844" s="146">
        <v>162.08000000000001</v>
      </c>
    </row>
    <row r="845" spans="1:10" x14ac:dyDescent="0.15">
      <c r="A845" s="147">
        <v>3771</v>
      </c>
      <c r="B845" s="147">
        <v>1397.83</v>
      </c>
      <c r="C845" s="147">
        <v>963.92</v>
      </c>
      <c r="D845" s="147">
        <v>313</v>
      </c>
      <c r="E845" s="147">
        <v>854.75</v>
      </c>
      <c r="F845" s="147">
        <v>571.16999999999996</v>
      </c>
      <c r="G845" s="147">
        <v>162</v>
      </c>
      <c r="H845" s="147">
        <v>868.67</v>
      </c>
      <c r="I845" s="147">
        <v>585.08000000000004</v>
      </c>
      <c r="J845" s="147">
        <v>162</v>
      </c>
    </row>
    <row r="846" spans="1:10" x14ac:dyDescent="0.15">
      <c r="A846" s="146">
        <v>3775.5</v>
      </c>
      <c r="B846" s="146">
        <v>1399.5</v>
      </c>
      <c r="C846" s="146">
        <v>966.17</v>
      </c>
      <c r="D846" s="146">
        <v>312.75</v>
      </c>
      <c r="E846" s="146">
        <v>856.42</v>
      </c>
      <c r="F846" s="146">
        <v>573.83000000000004</v>
      </c>
      <c r="G846" s="146">
        <v>161.83000000000001</v>
      </c>
      <c r="H846" s="146">
        <v>870.33</v>
      </c>
      <c r="I846" s="146">
        <v>587.75</v>
      </c>
      <c r="J846" s="146">
        <v>161.83000000000001</v>
      </c>
    </row>
    <row r="847" spans="1:10" x14ac:dyDescent="0.15">
      <c r="A847" s="147">
        <v>3780</v>
      </c>
      <c r="B847" s="147">
        <v>1401.17</v>
      </c>
      <c r="C847" s="147">
        <v>968.33</v>
      </c>
      <c r="D847" s="147">
        <v>312.5</v>
      </c>
      <c r="E847" s="147">
        <v>858.08</v>
      </c>
      <c r="F847" s="147">
        <v>576.33000000000004</v>
      </c>
      <c r="G847" s="147">
        <v>161.75</v>
      </c>
      <c r="H847" s="147">
        <v>872</v>
      </c>
      <c r="I847" s="147">
        <v>590.25</v>
      </c>
      <c r="J847" s="147">
        <v>161.75</v>
      </c>
    </row>
    <row r="848" spans="1:10" x14ac:dyDescent="0.15">
      <c r="A848" s="146">
        <v>3784.5</v>
      </c>
      <c r="B848" s="146">
        <v>1402.83</v>
      </c>
      <c r="C848" s="146">
        <v>970.5</v>
      </c>
      <c r="D848" s="146">
        <v>312.25</v>
      </c>
      <c r="E848" s="146">
        <v>859.75</v>
      </c>
      <c r="F848" s="146">
        <v>579</v>
      </c>
      <c r="G848" s="146">
        <v>161.58000000000001</v>
      </c>
      <c r="H848" s="146">
        <v>873.67</v>
      </c>
      <c r="I848" s="146">
        <v>592.91999999999996</v>
      </c>
      <c r="J848" s="146">
        <v>161.58000000000001</v>
      </c>
    </row>
    <row r="849" spans="1:10" x14ac:dyDescent="0.15">
      <c r="A849" s="147">
        <v>3789</v>
      </c>
      <c r="B849" s="147">
        <v>1404.5</v>
      </c>
      <c r="C849" s="147">
        <v>972.67</v>
      </c>
      <c r="D849" s="147">
        <v>312</v>
      </c>
      <c r="E849" s="147">
        <v>861.42</v>
      </c>
      <c r="F849" s="147">
        <v>581.66999999999996</v>
      </c>
      <c r="G849" s="147">
        <v>161.41999999999999</v>
      </c>
      <c r="H849" s="147">
        <v>875.33</v>
      </c>
      <c r="I849" s="147">
        <v>595.58000000000004</v>
      </c>
      <c r="J849" s="147">
        <v>161.41999999999999</v>
      </c>
    </row>
    <row r="850" spans="1:10" x14ac:dyDescent="0.15">
      <c r="A850" s="146">
        <v>3793.5</v>
      </c>
      <c r="B850" s="146">
        <v>1406.17</v>
      </c>
      <c r="C850" s="146">
        <v>974.83</v>
      </c>
      <c r="D850" s="146">
        <v>311.75</v>
      </c>
      <c r="E850" s="146">
        <v>863.08</v>
      </c>
      <c r="F850" s="146">
        <v>584.16999999999996</v>
      </c>
      <c r="G850" s="146">
        <v>161.33000000000001</v>
      </c>
      <c r="H850" s="146">
        <v>877</v>
      </c>
      <c r="I850" s="146">
        <v>598.08000000000004</v>
      </c>
      <c r="J850" s="146">
        <v>161.33000000000001</v>
      </c>
    </row>
    <row r="851" spans="1:10" x14ac:dyDescent="0.15">
      <c r="A851" s="147">
        <v>3798</v>
      </c>
      <c r="B851" s="147">
        <v>1407.83</v>
      </c>
      <c r="C851" s="147">
        <v>977.17</v>
      </c>
      <c r="D851" s="147">
        <v>311.42</v>
      </c>
      <c r="E851" s="147">
        <v>864.75</v>
      </c>
      <c r="F851" s="147">
        <v>586.83000000000004</v>
      </c>
      <c r="G851" s="147">
        <v>161.16999999999999</v>
      </c>
      <c r="H851" s="147">
        <v>878.67</v>
      </c>
      <c r="I851" s="147">
        <v>600.75</v>
      </c>
      <c r="J851" s="147">
        <v>161.16999999999999</v>
      </c>
    </row>
    <row r="852" spans="1:10" x14ac:dyDescent="0.15">
      <c r="A852" s="146">
        <v>3802.5</v>
      </c>
      <c r="B852" s="146">
        <v>1409.5</v>
      </c>
      <c r="C852" s="146">
        <v>979.33</v>
      </c>
      <c r="D852" s="146">
        <v>311.17</v>
      </c>
      <c r="E852" s="146">
        <v>866.42</v>
      </c>
      <c r="F852" s="146">
        <v>589.5</v>
      </c>
      <c r="G852" s="146">
        <v>161</v>
      </c>
      <c r="H852" s="146">
        <v>880.33</v>
      </c>
      <c r="I852" s="146">
        <v>603.41999999999996</v>
      </c>
      <c r="J852" s="146">
        <v>161</v>
      </c>
    </row>
    <row r="853" spans="1:10" x14ac:dyDescent="0.15">
      <c r="A853" s="147">
        <v>3807</v>
      </c>
      <c r="B853" s="147">
        <v>1411.17</v>
      </c>
      <c r="C853" s="147">
        <v>981.5</v>
      </c>
      <c r="D853" s="147">
        <v>310.92</v>
      </c>
      <c r="E853" s="147">
        <v>868.08</v>
      </c>
      <c r="F853" s="147">
        <v>592.08000000000004</v>
      </c>
      <c r="G853" s="147">
        <v>160.91999999999999</v>
      </c>
      <c r="H853" s="147">
        <v>882</v>
      </c>
      <c r="I853" s="147">
        <v>606</v>
      </c>
      <c r="J853" s="147">
        <v>160.91999999999999</v>
      </c>
    </row>
    <row r="854" spans="1:10" x14ac:dyDescent="0.15">
      <c r="A854" s="146">
        <v>3811.5</v>
      </c>
      <c r="B854" s="146">
        <v>1412.83</v>
      </c>
      <c r="C854" s="146">
        <v>983.67</v>
      </c>
      <c r="D854" s="146">
        <v>310.67</v>
      </c>
      <c r="E854" s="146">
        <v>869.75</v>
      </c>
      <c r="F854" s="146">
        <v>594.75</v>
      </c>
      <c r="G854" s="146">
        <v>160.75</v>
      </c>
      <c r="H854" s="146">
        <v>883.67</v>
      </c>
      <c r="I854" s="146">
        <v>608.66999999999996</v>
      </c>
      <c r="J854" s="146">
        <v>160.75</v>
      </c>
    </row>
    <row r="855" spans="1:10" x14ac:dyDescent="0.15">
      <c r="A855" s="147">
        <v>3816</v>
      </c>
      <c r="B855" s="147">
        <v>1414.5</v>
      </c>
      <c r="C855" s="147">
        <v>985.92</v>
      </c>
      <c r="D855" s="147">
        <v>310.42</v>
      </c>
      <c r="E855" s="147">
        <v>871.42</v>
      </c>
      <c r="F855" s="147">
        <v>597.41999999999996</v>
      </c>
      <c r="G855" s="147">
        <v>160.58000000000001</v>
      </c>
      <c r="H855" s="147">
        <v>885.33</v>
      </c>
      <c r="I855" s="147">
        <v>611.33000000000004</v>
      </c>
      <c r="J855" s="147">
        <v>160.58000000000001</v>
      </c>
    </row>
    <row r="856" spans="1:10" x14ac:dyDescent="0.15">
      <c r="A856" s="146">
        <v>3820.5</v>
      </c>
      <c r="B856" s="146">
        <v>1416.17</v>
      </c>
      <c r="C856" s="146">
        <v>988.08</v>
      </c>
      <c r="D856" s="146">
        <v>310.17</v>
      </c>
      <c r="E856" s="146">
        <v>873.08</v>
      </c>
      <c r="F856" s="146">
        <v>599.91999999999996</v>
      </c>
      <c r="G856" s="146">
        <v>160.5</v>
      </c>
      <c r="H856" s="146">
        <v>887</v>
      </c>
      <c r="I856" s="146">
        <v>613.83000000000004</v>
      </c>
      <c r="J856" s="146">
        <v>160.5</v>
      </c>
    </row>
    <row r="857" spans="1:10" x14ac:dyDescent="0.15">
      <c r="A857" s="147">
        <v>3825</v>
      </c>
      <c r="B857" s="147">
        <v>1417.83</v>
      </c>
      <c r="C857" s="147">
        <v>990.33</v>
      </c>
      <c r="D857" s="147">
        <v>309.83</v>
      </c>
      <c r="E857" s="147">
        <v>874.75</v>
      </c>
      <c r="F857" s="147">
        <v>602.58000000000004</v>
      </c>
      <c r="G857" s="147">
        <v>160.33000000000001</v>
      </c>
      <c r="H857" s="147">
        <v>888.67</v>
      </c>
      <c r="I857" s="147">
        <v>616.5</v>
      </c>
      <c r="J857" s="147">
        <v>160.33000000000001</v>
      </c>
    </row>
    <row r="858" spans="1:10" x14ac:dyDescent="0.15">
      <c r="A858" s="146">
        <v>3829.5</v>
      </c>
      <c r="B858" s="146">
        <v>1419.5</v>
      </c>
      <c r="C858" s="146">
        <v>992.5</v>
      </c>
      <c r="D858" s="146">
        <v>309.58</v>
      </c>
      <c r="E858" s="146">
        <v>876.42</v>
      </c>
      <c r="F858" s="146">
        <v>605.16999999999996</v>
      </c>
      <c r="G858" s="146">
        <v>160.25</v>
      </c>
      <c r="H858" s="146">
        <v>890.33</v>
      </c>
      <c r="I858" s="146">
        <v>619.08000000000004</v>
      </c>
      <c r="J858" s="146">
        <v>160.25</v>
      </c>
    </row>
    <row r="859" spans="1:10" x14ac:dyDescent="0.15">
      <c r="A859" s="147">
        <v>3834</v>
      </c>
      <c r="B859" s="147">
        <v>1421.17</v>
      </c>
      <c r="C859" s="147">
        <v>994.75</v>
      </c>
      <c r="D859" s="147">
        <v>309.33</v>
      </c>
      <c r="E859" s="147">
        <v>878.08</v>
      </c>
      <c r="F859" s="147">
        <v>607.75</v>
      </c>
      <c r="G859" s="147">
        <v>160.08000000000001</v>
      </c>
      <c r="H859" s="147">
        <v>892</v>
      </c>
      <c r="I859" s="147">
        <v>621.66999999999996</v>
      </c>
      <c r="J859" s="147">
        <v>160.08000000000001</v>
      </c>
    </row>
    <row r="860" spans="1:10" x14ac:dyDescent="0.15">
      <c r="A860" s="146">
        <v>3838.5</v>
      </c>
      <c r="B860" s="146">
        <v>1422.83</v>
      </c>
      <c r="C860" s="146">
        <v>996.92</v>
      </c>
      <c r="D860" s="146">
        <v>309.08</v>
      </c>
      <c r="E860" s="146">
        <v>879.75</v>
      </c>
      <c r="F860" s="146">
        <v>610.41999999999996</v>
      </c>
      <c r="G860" s="146">
        <v>159.91999999999999</v>
      </c>
      <c r="H860" s="146">
        <v>893.67</v>
      </c>
      <c r="I860" s="146">
        <v>624.33000000000004</v>
      </c>
      <c r="J860" s="146">
        <v>159.91999999999999</v>
      </c>
    </row>
    <row r="861" spans="1:10" x14ac:dyDescent="0.15">
      <c r="A861" s="147">
        <v>3843</v>
      </c>
      <c r="B861" s="147">
        <v>1424.5</v>
      </c>
      <c r="C861" s="147">
        <v>999.08</v>
      </c>
      <c r="D861" s="147">
        <v>308.83</v>
      </c>
      <c r="E861" s="147">
        <v>881.42</v>
      </c>
      <c r="F861" s="147">
        <v>613</v>
      </c>
      <c r="G861" s="147">
        <v>159.83000000000001</v>
      </c>
      <c r="H861" s="147">
        <v>895.33</v>
      </c>
      <c r="I861" s="147">
        <v>626.91999999999996</v>
      </c>
      <c r="J861" s="147">
        <v>159.83000000000001</v>
      </c>
    </row>
    <row r="862" spans="1:10" x14ac:dyDescent="0.15">
      <c r="A862" s="146">
        <v>3847.5</v>
      </c>
      <c r="B862" s="146">
        <v>1426.17</v>
      </c>
      <c r="C862" s="146">
        <v>1001.25</v>
      </c>
      <c r="D862" s="146">
        <v>308.58</v>
      </c>
      <c r="E862" s="146">
        <v>883.08</v>
      </c>
      <c r="F862" s="146">
        <v>615.58000000000004</v>
      </c>
      <c r="G862" s="146">
        <v>159.66999999999999</v>
      </c>
      <c r="H862" s="146">
        <v>897</v>
      </c>
      <c r="I862" s="146">
        <v>629.5</v>
      </c>
      <c r="J862" s="146">
        <v>159.66999999999999</v>
      </c>
    </row>
    <row r="863" spans="1:10" x14ac:dyDescent="0.15">
      <c r="A863" s="147">
        <v>3852</v>
      </c>
      <c r="B863" s="147">
        <v>1427.83</v>
      </c>
      <c r="C863" s="147">
        <v>1003.58</v>
      </c>
      <c r="D863" s="147">
        <v>308.25</v>
      </c>
      <c r="E863" s="147">
        <v>884.75</v>
      </c>
      <c r="F863" s="147">
        <v>618.33000000000004</v>
      </c>
      <c r="G863" s="147">
        <v>159.5</v>
      </c>
      <c r="H863" s="147">
        <v>898.67</v>
      </c>
      <c r="I863" s="147">
        <v>632.25</v>
      </c>
      <c r="J863" s="147">
        <v>159.5</v>
      </c>
    </row>
    <row r="864" spans="1:10" x14ac:dyDescent="0.15">
      <c r="A864" s="146">
        <v>3856.5</v>
      </c>
      <c r="B864" s="146">
        <v>1429.5</v>
      </c>
      <c r="C864" s="146">
        <v>1005.75</v>
      </c>
      <c r="D864" s="146">
        <v>308</v>
      </c>
      <c r="E864" s="146">
        <v>886.42</v>
      </c>
      <c r="F864" s="146">
        <v>620.91999999999996</v>
      </c>
      <c r="G864" s="146">
        <v>159.41999999999999</v>
      </c>
      <c r="H864" s="146">
        <v>900.33</v>
      </c>
      <c r="I864" s="146">
        <v>634.83000000000004</v>
      </c>
      <c r="J864" s="146">
        <v>159.41999999999999</v>
      </c>
    </row>
    <row r="865" spans="1:10" x14ac:dyDescent="0.15">
      <c r="A865" s="147">
        <v>3861</v>
      </c>
      <c r="B865" s="147">
        <v>1431.17</v>
      </c>
      <c r="C865" s="147">
        <v>1007.92</v>
      </c>
      <c r="D865" s="147">
        <v>307.75</v>
      </c>
      <c r="E865" s="147">
        <v>888.08</v>
      </c>
      <c r="F865" s="147">
        <v>623.5</v>
      </c>
      <c r="G865" s="147">
        <v>159.25</v>
      </c>
      <c r="H865" s="147">
        <v>902</v>
      </c>
      <c r="I865" s="147">
        <v>637.41999999999996</v>
      </c>
      <c r="J865" s="147">
        <v>159.25</v>
      </c>
    </row>
    <row r="866" spans="1:10" x14ac:dyDescent="0.15">
      <c r="A866" s="146">
        <v>3865.5</v>
      </c>
      <c r="B866" s="146">
        <v>1432.83</v>
      </c>
      <c r="C866" s="146">
        <v>1010.08</v>
      </c>
      <c r="D866" s="146">
        <v>307.5</v>
      </c>
      <c r="E866" s="146">
        <v>889.75</v>
      </c>
      <c r="F866" s="146">
        <v>626.16999999999996</v>
      </c>
      <c r="G866" s="146">
        <v>159.08000000000001</v>
      </c>
      <c r="H866" s="146">
        <v>903.67</v>
      </c>
      <c r="I866" s="146">
        <v>640.08000000000004</v>
      </c>
      <c r="J866" s="146">
        <v>159.08000000000001</v>
      </c>
    </row>
    <row r="867" spans="1:10" x14ac:dyDescent="0.15">
      <c r="A867" s="147">
        <v>3870</v>
      </c>
      <c r="B867" s="147">
        <v>1434.5</v>
      </c>
      <c r="C867" s="147">
        <v>1012.33</v>
      </c>
      <c r="D867" s="147">
        <v>307.25</v>
      </c>
      <c r="E867" s="147">
        <v>891.42</v>
      </c>
      <c r="F867" s="147">
        <v>628.75</v>
      </c>
      <c r="G867" s="147">
        <v>159</v>
      </c>
      <c r="H867" s="147">
        <v>905.33</v>
      </c>
      <c r="I867" s="147">
        <v>642.66999999999996</v>
      </c>
      <c r="J867" s="147">
        <v>159</v>
      </c>
    </row>
    <row r="868" spans="1:10" x14ac:dyDescent="0.15">
      <c r="A868" s="146">
        <v>3874.5</v>
      </c>
      <c r="B868" s="146">
        <v>1436.17</v>
      </c>
      <c r="C868" s="146">
        <v>1014.5</v>
      </c>
      <c r="D868" s="146">
        <v>307</v>
      </c>
      <c r="E868" s="146">
        <v>893.08</v>
      </c>
      <c r="F868" s="146">
        <v>631.33000000000004</v>
      </c>
      <c r="G868" s="146">
        <v>158.83000000000001</v>
      </c>
      <c r="H868" s="146">
        <v>907</v>
      </c>
      <c r="I868" s="146">
        <v>645.25</v>
      </c>
      <c r="J868" s="146">
        <v>158.83000000000001</v>
      </c>
    </row>
    <row r="869" spans="1:10" x14ac:dyDescent="0.15">
      <c r="A869" s="147">
        <v>3879</v>
      </c>
      <c r="B869" s="147">
        <v>1437.83</v>
      </c>
      <c r="C869" s="147">
        <v>1016.75</v>
      </c>
      <c r="D869" s="147">
        <v>306.67</v>
      </c>
      <c r="E869" s="147">
        <v>894.75</v>
      </c>
      <c r="F869" s="147">
        <v>633.91999999999996</v>
      </c>
      <c r="G869" s="147">
        <v>158.75</v>
      </c>
      <c r="H869" s="147">
        <v>908.67</v>
      </c>
      <c r="I869" s="147">
        <v>647.83000000000004</v>
      </c>
      <c r="J869" s="147">
        <v>158.75</v>
      </c>
    </row>
    <row r="870" spans="1:10" x14ac:dyDescent="0.15">
      <c r="A870" s="146">
        <v>3883.5</v>
      </c>
      <c r="B870" s="146">
        <v>1439.5</v>
      </c>
      <c r="C870" s="146">
        <v>1018.92</v>
      </c>
      <c r="D870" s="146">
        <v>306.42</v>
      </c>
      <c r="E870" s="146">
        <v>896.42</v>
      </c>
      <c r="F870" s="146">
        <v>636.58000000000004</v>
      </c>
      <c r="G870" s="146">
        <v>158.58000000000001</v>
      </c>
      <c r="H870" s="146">
        <v>910.33</v>
      </c>
      <c r="I870" s="146">
        <v>650.5</v>
      </c>
      <c r="J870" s="146">
        <v>158.58000000000001</v>
      </c>
    </row>
    <row r="871" spans="1:10" x14ac:dyDescent="0.15">
      <c r="A871" s="147">
        <v>3888</v>
      </c>
      <c r="B871" s="147">
        <v>1441.17</v>
      </c>
      <c r="C871" s="147">
        <v>1021.17</v>
      </c>
      <c r="D871" s="147">
        <v>306.17</v>
      </c>
      <c r="E871" s="147">
        <v>898.08</v>
      </c>
      <c r="F871" s="147">
        <v>639.25</v>
      </c>
      <c r="G871" s="147">
        <v>158.41999999999999</v>
      </c>
      <c r="H871" s="147">
        <v>912</v>
      </c>
      <c r="I871" s="147">
        <v>653.16999999999996</v>
      </c>
      <c r="J871" s="147">
        <v>158.41999999999999</v>
      </c>
    </row>
    <row r="872" spans="1:10" x14ac:dyDescent="0.15">
      <c r="A872" s="146">
        <v>3892.5</v>
      </c>
      <c r="B872" s="146">
        <v>1442.83</v>
      </c>
      <c r="C872" s="146">
        <v>1023.33</v>
      </c>
      <c r="D872" s="146">
        <v>305.92</v>
      </c>
      <c r="E872" s="146">
        <v>899.75</v>
      </c>
      <c r="F872" s="146">
        <v>641.75</v>
      </c>
      <c r="G872" s="146">
        <v>158.33000000000001</v>
      </c>
      <c r="H872" s="146">
        <v>913.67</v>
      </c>
      <c r="I872" s="146">
        <v>655.67</v>
      </c>
      <c r="J872" s="146">
        <v>158.33000000000001</v>
      </c>
    </row>
    <row r="873" spans="1:10" x14ac:dyDescent="0.15">
      <c r="A873" s="147">
        <v>3897</v>
      </c>
      <c r="B873" s="147">
        <v>1444.5</v>
      </c>
      <c r="C873" s="147">
        <v>1025.5</v>
      </c>
      <c r="D873" s="147">
        <v>305.67</v>
      </c>
      <c r="E873" s="147">
        <v>901.42</v>
      </c>
      <c r="F873" s="147">
        <v>644.5</v>
      </c>
      <c r="G873" s="147">
        <v>158.16999999999999</v>
      </c>
      <c r="H873" s="147">
        <v>915.33</v>
      </c>
      <c r="I873" s="147">
        <v>658.42</v>
      </c>
      <c r="J873" s="147">
        <v>158.16999999999999</v>
      </c>
    </row>
    <row r="874" spans="1:10" x14ac:dyDescent="0.15">
      <c r="A874" s="146">
        <v>3901.5</v>
      </c>
      <c r="B874" s="146">
        <v>1446.17</v>
      </c>
      <c r="C874" s="146">
        <v>1027.67</v>
      </c>
      <c r="D874" s="146">
        <v>305.42</v>
      </c>
      <c r="E874" s="146">
        <v>903.08</v>
      </c>
      <c r="F874" s="146">
        <v>647.16999999999996</v>
      </c>
      <c r="G874" s="146">
        <v>158</v>
      </c>
      <c r="H874" s="146">
        <v>917</v>
      </c>
      <c r="I874" s="146">
        <v>661.08</v>
      </c>
      <c r="J874" s="146">
        <v>158</v>
      </c>
    </row>
    <row r="875" spans="1:10" x14ac:dyDescent="0.15">
      <c r="A875" s="147">
        <v>3906</v>
      </c>
      <c r="B875" s="147">
        <v>1447.83</v>
      </c>
      <c r="C875" s="147">
        <v>1030</v>
      </c>
      <c r="D875" s="147">
        <v>305.08</v>
      </c>
      <c r="E875" s="147">
        <v>904.75</v>
      </c>
      <c r="F875" s="147">
        <v>649.66999999999996</v>
      </c>
      <c r="G875" s="147">
        <v>157.91999999999999</v>
      </c>
      <c r="H875" s="147">
        <v>918.67</v>
      </c>
      <c r="I875" s="147">
        <v>663.58</v>
      </c>
      <c r="J875" s="147">
        <v>157.91999999999999</v>
      </c>
    </row>
    <row r="876" spans="1:10" x14ac:dyDescent="0.15">
      <c r="A876" s="146">
        <v>3910.5</v>
      </c>
      <c r="B876" s="146">
        <v>1449.5</v>
      </c>
      <c r="C876" s="146">
        <v>1032.17</v>
      </c>
      <c r="D876" s="146">
        <v>304.83</v>
      </c>
      <c r="E876" s="146">
        <v>906.42</v>
      </c>
      <c r="F876" s="146">
        <v>652.33000000000004</v>
      </c>
      <c r="G876" s="146">
        <v>157.75</v>
      </c>
      <c r="H876" s="146">
        <v>920.33</v>
      </c>
      <c r="I876" s="146">
        <v>666.25</v>
      </c>
      <c r="J876" s="146">
        <v>157.75</v>
      </c>
    </row>
    <row r="877" spans="1:10" x14ac:dyDescent="0.15">
      <c r="A877" s="147">
        <v>3915</v>
      </c>
      <c r="B877" s="147">
        <v>1451.25</v>
      </c>
      <c r="C877" s="147">
        <v>1034.42</v>
      </c>
      <c r="D877" s="147">
        <v>304.58</v>
      </c>
      <c r="E877" s="147">
        <v>908.08</v>
      </c>
      <c r="F877" s="147">
        <v>655</v>
      </c>
      <c r="G877" s="147">
        <v>157.58000000000001</v>
      </c>
      <c r="H877" s="147">
        <v>922.08</v>
      </c>
      <c r="I877" s="147">
        <v>669</v>
      </c>
      <c r="J877" s="147">
        <v>157.58000000000001</v>
      </c>
    </row>
    <row r="878" spans="1:10" x14ac:dyDescent="0.15">
      <c r="A878" s="146">
        <v>3919.5</v>
      </c>
      <c r="B878" s="146">
        <v>1452.92</v>
      </c>
      <c r="C878" s="146">
        <v>1036.58</v>
      </c>
      <c r="D878" s="146">
        <v>304.33</v>
      </c>
      <c r="E878" s="146">
        <v>909.75</v>
      </c>
      <c r="F878" s="146">
        <v>657.5</v>
      </c>
      <c r="G878" s="146">
        <v>157.5</v>
      </c>
      <c r="H878" s="146">
        <v>923.75</v>
      </c>
      <c r="I878" s="146">
        <v>671.5</v>
      </c>
      <c r="J878" s="146">
        <v>157.5</v>
      </c>
    </row>
    <row r="879" spans="1:10" x14ac:dyDescent="0.15">
      <c r="A879" s="147">
        <v>3924</v>
      </c>
      <c r="B879" s="147">
        <v>1454.58</v>
      </c>
      <c r="C879" s="147">
        <v>1038.83</v>
      </c>
      <c r="D879" s="147">
        <v>304.08</v>
      </c>
      <c r="E879" s="147">
        <v>911.42</v>
      </c>
      <c r="F879" s="147">
        <v>660.17</v>
      </c>
      <c r="G879" s="147">
        <v>157.33000000000001</v>
      </c>
      <c r="H879" s="147">
        <v>925.42</v>
      </c>
      <c r="I879" s="147">
        <v>674.17</v>
      </c>
      <c r="J879" s="147">
        <v>157.33000000000001</v>
      </c>
    </row>
    <row r="880" spans="1:10" x14ac:dyDescent="0.15">
      <c r="A880" s="146">
        <v>3928.5</v>
      </c>
      <c r="B880" s="146">
        <v>1456.25</v>
      </c>
      <c r="C880" s="146">
        <v>1041</v>
      </c>
      <c r="D880" s="146">
        <v>303.83</v>
      </c>
      <c r="E880" s="146">
        <v>913.08</v>
      </c>
      <c r="F880" s="146">
        <v>662.75</v>
      </c>
      <c r="G880" s="146">
        <v>157.25</v>
      </c>
      <c r="H880" s="146">
        <v>927.08</v>
      </c>
      <c r="I880" s="146">
        <v>676.75</v>
      </c>
      <c r="J880" s="146">
        <v>157.25</v>
      </c>
    </row>
    <row r="881" spans="1:10" x14ac:dyDescent="0.15">
      <c r="A881" s="147">
        <v>3933</v>
      </c>
      <c r="B881" s="147">
        <v>1457.92</v>
      </c>
      <c r="C881" s="147">
        <v>1043.25</v>
      </c>
      <c r="D881" s="147">
        <v>303.5</v>
      </c>
      <c r="E881" s="147">
        <v>914.75</v>
      </c>
      <c r="F881" s="147">
        <v>665.33</v>
      </c>
      <c r="G881" s="147">
        <v>157.08000000000001</v>
      </c>
      <c r="H881" s="147">
        <v>928.75</v>
      </c>
      <c r="I881" s="147">
        <v>679.33</v>
      </c>
      <c r="J881" s="147">
        <v>157.08000000000001</v>
      </c>
    </row>
    <row r="882" spans="1:10" x14ac:dyDescent="0.15">
      <c r="A882" s="146">
        <v>3937.5</v>
      </c>
      <c r="B882" s="146">
        <v>1459.58</v>
      </c>
      <c r="C882" s="146">
        <v>1045.42</v>
      </c>
      <c r="D882" s="146">
        <v>303.25</v>
      </c>
      <c r="E882" s="146">
        <v>916.42</v>
      </c>
      <c r="F882" s="146">
        <v>668</v>
      </c>
      <c r="G882" s="146">
        <v>156.91999999999999</v>
      </c>
      <c r="H882" s="146">
        <v>930.42</v>
      </c>
      <c r="I882" s="146">
        <v>682</v>
      </c>
      <c r="J882" s="146">
        <v>156.91999999999999</v>
      </c>
    </row>
    <row r="883" spans="1:10" x14ac:dyDescent="0.15">
      <c r="A883" s="147">
        <v>3942</v>
      </c>
      <c r="B883" s="147">
        <v>1461.25</v>
      </c>
      <c r="C883" s="147">
        <v>1047.67</v>
      </c>
      <c r="D883" s="147">
        <v>303</v>
      </c>
      <c r="E883" s="147">
        <v>918.08</v>
      </c>
      <c r="F883" s="147">
        <v>670.67</v>
      </c>
      <c r="G883" s="147">
        <v>156.83000000000001</v>
      </c>
      <c r="H883" s="147">
        <v>932.08</v>
      </c>
      <c r="I883" s="147">
        <v>684.67</v>
      </c>
      <c r="J883" s="147">
        <v>156.83000000000001</v>
      </c>
    </row>
    <row r="884" spans="1:10" x14ac:dyDescent="0.15">
      <c r="A884" s="146">
        <v>3946.5</v>
      </c>
      <c r="B884" s="146">
        <v>1462.92</v>
      </c>
      <c r="C884" s="146">
        <v>1049.83</v>
      </c>
      <c r="D884" s="146">
        <v>302.75</v>
      </c>
      <c r="E884" s="146">
        <v>919.75</v>
      </c>
      <c r="F884" s="146">
        <v>673.25</v>
      </c>
      <c r="G884" s="146">
        <v>156.66999999999999</v>
      </c>
      <c r="H884" s="146">
        <v>933.75</v>
      </c>
      <c r="I884" s="146">
        <v>687.25</v>
      </c>
      <c r="J884" s="146">
        <v>156.66999999999999</v>
      </c>
    </row>
    <row r="885" spans="1:10" x14ac:dyDescent="0.15">
      <c r="A885" s="147">
        <v>3951</v>
      </c>
      <c r="B885" s="147">
        <v>1464.58</v>
      </c>
      <c r="C885" s="147">
        <v>1052</v>
      </c>
      <c r="D885" s="147">
        <v>302.5</v>
      </c>
      <c r="E885" s="147">
        <v>921.42</v>
      </c>
      <c r="F885" s="147">
        <v>675.92</v>
      </c>
      <c r="G885" s="147">
        <v>156.5</v>
      </c>
      <c r="H885" s="147">
        <v>935.42</v>
      </c>
      <c r="I885" s="147">
        <v>689.92</v>
      </c>
      <c r="J885" s="147">
        <v>156.5</v>
      </c>
    </row>
    <row r="886" spans="1:10" x14ac:dyDescent="0.15">
      <c r="A886" s="146">
        <v>3955.5</v>
      </c>
      <c r="B886" s="146">
        <v>1466.25</v>
      </c>
      <c r="C886" s="146">
        <v>1054.17</v>
      </c>
      <c r="D886" s="146">
        <v>302.25</v>
      </c>
      <c r="E886" s="146">
        <v>923.08</v>
      </c>
      <c r="F886" s="146">
        <v>678.5</v>
      </c>
      <c r="G886" s="146">
        <v>156.41999999999999</v>
      </c>
      <c r="H886" s="146">
        <v>937.08</v>
      </c>
      <c r="I886" s="146">
        <v>692.5</v>
      </c>
      <c r="J886" s="146">
        <v>156.41999999999999</v>
      </c>
    </row>
    <row r="887" spans="1:10" x14ac:dyDescent="0.15">
      <c r="A887" s="147">
        <v>3960</v>
      </c>
      <c r="B887" s="147">
        <v>1467.92</v>
      </c>
      <c r="C887" s="147">
        <v>1056.5</v>
      </c>
      <c r="D887" s="147">
        <v>301.92</v>
      </c>
      <c r="E887" s="147">
        <v>924.75</v>
      </c>
      <c r="F887" s="147">
        <v>681.08</v>
      </c>
      <c r="G887" s="147">
        <v>156.25</v>
      </c>
      <c r="H887" s="147">
        <v>938.75</v>
      </c>
      <c r="I887" s="147">
        <v>695.08</v>
      </c>
      <c r="J887" s="147">
        <v>156.25</v>
      </c>
    </row>
    <row r="888" spans="1:10" x14ac:dyDescent="0.15">
      <c r="A888" s="146">
        <v>3964.5</v>
      </c>
      <c r="B888" s="146">
        <v>1469.58</v>
      </c>
      <c r="C888" s="146">
        <v>1058.67</v>
      </c>
      <c r="D888" s="146">
        <v>301.67</v>
      </c>
      <c r="E888" s="146">
        <v>926.42</v>
      </c>
      <c r="F888" s="146">
        <v>683.75</v>
      </c>
      <c r="G888" s="146">
        <v>156.08000000000001</v>
      </c>
      <c r="H888" s="146">
        <v>940.42</v>
      </c>
      <c r="I888" s="146">
        <v>697.75</v>
      </c>
      <c r="J888" s="146">
        <v>156.08000000000001</v>
      </c>
    </row>
    <row r="889" spans="1:10" x14ac:dyDescent="0.15">
      <c r="A889" s="147">
        <v>3969</v>
      </c>
      <c r="B889" s="147">
        <v>1471.25</v>
      </c>
      <c r="C889" s="147">
        <v>1060.83</v>
      </c>
      <c r="D889" s="147">
        <v>301.42</v>
      </c>
      <c r="E889" s="147">
        <v>928.08</v>
      </c>
      <c r="F889" s="147">
        <v>686.33</v>
      </c>
      <c r="G889" s="147">
        <v>156</v>
      </c>
      <c r="H889" s="147">
        <v>942.08</v>
      </c>
      <c r="I889" s="147">
        <v>700.33</v>
      </c>
      <c r="J889" s="147">
        <v>156</v>
      </c>
    </row>
    <row r="890" spans="1:10" x14ac:dyDescent="0.15">
      <c r="A890" s="146">
        <v>3973.5</v>
      </c>
      <c r="B890" s="146">
        <v>1472.92</v>
      </c>
      <c r="C890" s="146">
        <v>1063</v>
      </c>
      <c r="D890" s="146">
        <v>301.17</v>
      </c>
      <c r="E890" s="146">
        <v>929.75</v>
      </c>
      <c r="F890" s="146">
        <v>688.92</v>
      </c>
      <c r="G890" s="146">
        <v>155.83000000000001</v>
      </c>
      <c r="H890" s="146">
        <v>943.75</v>
      </c>
      <c r="I890" s="146">
        <v>702.92</v>
      </c>
      <c r="J890" s="146">
        <v>155.83000000000001</v>
      </c>
    </row>
    <row r="891" spans="1:10" x14ac:dyDescent="0.15">
      <c r="A891" s="147">
        <v>3978</v>
      </c>
      <c r="B891" s="147">
        <v>1474.58</v>
      </c>
      <c r="C891" s="147">
        <v>1065.17</v>
      </c>
      <c r="D891" s="147">
        <v>300.92</v>
      </c>
      <c r="E891" s="147">
        <v>931.42</v>
      </c>
      <c r="F891" s="147">
        <v>691.5</v>
      </c>
      <c r="G891" s="147">
        <v>155.75</v>
      </c>
      <c r="H891" s="147">
        <v>945.42</v>
      </c>
      <c r="I891" s="147">
        <v>705.5</v>
      </c>
      <c r="J891" s="147">
        <v>155.75</v>
      </c>
    </row>
    <row r="892" spans="1:10" x14ac:dyDescent="0.15">
      <c r="A892" s="146">
        <v>3982.5</v>
      </c>
      <c r="B892" s="146">
        <v>1476.25</v>
      </c>
      <c r="C892" s="146">
        <v>1067.42</v>
      </c>
      <c r="D892" s="146">
        <v>300.67</v>
      </c>
      <c r="E892" s="146">
        <v>933.08</v>
      </c>
      <c r="F892" s="146">
        <v>694.17</v>
      </c>
      <c r="G892" s="146">
        <v>155.58000000000001</v>
      </c>
      <c r="H892" s="146">
        <v>947.08</v>
      </c>
      <c r="I892" s="146">
        <v>708.17</v>
      </c>
      <c r="J892" s="146">
        <v>155.58000000000001</v>
      </c>
    </row>
    <row r="893" spans="1:10" x14ac:dyDescent="0.15">
      <c r="A893" s="147">
        <v>3987</v>
      </c>
      <c r="B893" s="147">
        <v>1477.92</v>
      </c>
      <c r="C893" s="147">
        <v>1069.67</v>
      </c>
      <c r="D893" s="147">
        <v>300.33</v>
      </c>
      <c r="E893" s="147">
        <v>934.75</v>
      </c>
      <c r="F893" s="147">
        <v>696.83</v>
      </c>
      <c r="G893" s="147">
        <v>155.41999999999999</v>
      </c>
      <c r="H893" s="147">
        <v>948.75</v>
      </c>
      <c r="I893" s="147">
        <v>710.83</v>
      </c>
      <c r="J893" s="147">
        <v>155.41999999999999</v>
      </c>
    </row>
    <row r="894" spans="1:10" x14ac:dyDescent="0.15">
      <c r="A894" s="146">
        <v>3991.5</v>
      </c>
      <c r="B894" s="146">
        <v>1479.58</v>
      </c>
      <c r="C894" s="146">
        <v>1071.83</v>
      </c>
      <c r="D894" s="146">
        <v>300.08</v>
      </c>
      <c r="E894" s="146">
        <v>936.42</v>
      </c>
      <c r="F894" s="146">
        <v>699.42</v>
      </c>
      <c r="G894" s="146">
        <v>155.33000000000001</v>
      </c>
      <c r="H894" s="146">
        <v>950.42</v>
      </c>
      <c r="I894" s="146">
        <v>713.42</v>
      </c>
      <c r="J894" s="146">
        <v>155.33000000000001</v>
      </c>
    </row>
    <row r="895" spans="1:10" x14ac:dyDescent="0.15">
      <c r="A895" s="147">
        <v>3996</v>
      </c>
      <c r="B895" s="147">
        <v>1481.25</v>
      </c>
      <c r="C895" s="147">
        <v>1074</v>
      </c>
      <c r="D895" s="147">
        <v>299.83</v>
      </c>
      <c r="E895" s="147">
        <v>938.08</v>
      </c>
      <c r="F895" s="147">
        <v>702.08</v>
      </c>
      <c r="G895" s="147">
        <v>155.16999999999999</v>
      </c>
      <c r="H895" s="147">
        <v>952.08</v>
      </c>
      <c r="I895" s="147">
        <v>716.08</v>
      </c>
      <c r="J895" s="147">
        <v>155.16999999999999</v>
      </c>
    </row>
    <row r="896" spans="1:10" x14ac:dyDescent="0.15">
      <c r="A896" s="146">
        <v>4000.5</v>
      </c>
      <c r="B896" s="146">
        <v>1482.92</v>
      </c>
      <c r="C896" s="146">
        <v>1076.25</v>
      </c>
      <c r="D896" s="146">
        <v>299.58</v>
      </c>
      <c r="E896" s="146">
        <v>939.83</v>
      </c>
      <c r="F896" s="146">
        <v>704.75</v>
      </c>
      <c r="G896" s="146">
        <v>155</v>
      </c>
      <c r="H896" s="146">
        <v>953.75</v>
      </c>
      <c r="I896" s="146">
        <v>718.67</v>
      </c>
      <c r="J896" s="146">
        <v>155</v>
      </c>
    </row>
    <row r="897" spans="1:10" x14ac:dyDescent="0.15">
      <c r="A897" s="147">
        <v>4005</v>
      </c>
      <c r="B897" s="147">
        <v>1484.58</v>
      </c>
      <c r="C897" s="147">
        <v>1078.42</v>
      </c>
      <c r="D897" s="147">
        <v>299.33</v>
      </c>
      <c r="E897" s="147">
        <v>941.5</v>
      </c>
      <c r="F897" s="147">
        <v>707.33</v>
      </c>
      <c r="G897" s="147">
        <v>154.91999999999999</v>
      </c>
      <c r="H897" s="147">
        <v>955.42</v>
      </c>
      <c r="I897" s="147">
        <v>721.25</v>
      </c>
      <c r="J897" s="147">
        <v>154.91999999999999</v>
      </c>
    </row>
    <row r="898" spans="1:10" x14ac:dyDescent="0.15">
      <c r="A898" s="146">
        <v>4009.5</v>
      </c>
      <c r="B898" s="146">
        <v>1486.25</v>
      </c>
      <c r="C898" s="146">
        <v>1080.58</v>
      </c>
      <c r="D898" s="146">
        <v>299.08</v>
      </c>
      <c r="E898" s="146">
        <v>943.17</v>
      </c>
      <c r="F898" s="146">
        <v>710</v>
      </c>
      <c r="G898" s="146">
        <v>154.75</v>
      </c>
      <c r="H898" s="146">
        <v>957.08</v>
      </c>
      <c r="I898" s="146">
        <v>723.92</v>
      </c>
      <c r="J898" s="146">
        <v>154.75</v>
      </c>
    </row>
    <row r="899" spans="1:10" x14ac:dyDescent="0.15">
      <c r="A899" s="147">
        <v>4014</v>
      </c>
      <c r="B899" s="147">
        <v>1487.92</v>
      </c>
      <c r="C899" s="147">
        <v>1082.83</v>
      </c>
      <c r="D899" s="147">
        <v>298.75</v>
      </c>
      <c r="E899" s="147">
        <v>944.83</v>
      </c>
      <c r="F899" s="147">
        <v>712.58</v>
      </c>
      <c r="G899" s="147">
        <v>154.58000000000001</v>
      </c>
      <c r="H899" s="147">
        <v>958.75</v>
      </c>
      <c r="I899" s="147">
        <v>726.5</v>
      </c>
      <c r="J899" s="147">
        <v>154.58000000000001</v>
      </c>
    </row>
    <row r="900" spans="1:10" x14ac:dyDescent="0.15">
      <c r="A900" s="146">
        <v>4018.5</v>
      </c>
      <c r="B900" s="146">
        <v>1489.58</v>
      </c>
      <c r="C900" s="146">
        <v>1085.08</v>
      </c>
      <c r="D900" s="146">
        <v>298.5</v>
      </c>
      <c r="E900" s="146">
        <v>946.5</v>
      </c>
      <c r="F900" s="146">
        <v>715.17</v>
      </c>
      <c r="G900" s="146">
        <v>154.5</v>
      </c>
      <c r="H900" s="146">
        <v>960.42</v>
      </c>
      <c r="I900" s="146">
        <v>729.08</v>
      </c>
      <c r="J900" s="146">
        <v>154.5</v>
      </c>
    </row>
    <row r="901" spans="1:10" x14ac:dyDescent="0.15">
      <c r="A901" s="147">
        <v>4023</v>
      </c>
      <c r="B901" s="147">
        <v>1491.25</v>
      </c>
      <c r="C901" s="147">
        <v>1087.25</v>
      </c>
      <c r="D901" s="147">
        <v>298.25</v>
      </c>
      <c r="E901" s="147">
        <v>948.17</v>
      </c>
      <c r="F901" s="147">
        <v>717.83</v>
      </c>
      <c r="G901" s="147">
        <v>154.33000000000001</v>
      </c>
      <c r="H901" s="147">
        <v>962.08</v>
      </c>
      <c r="I901" s="147">
        <v>731.75</v>
      </c>
      <c r="J901" s="147">
        <v>154.33000000000001</v>
      </c>
    </row>
    <row r="902" spans="1:10" x14ac:dyDescent="0.15">
      <c r="A902" s="146">
        <v>4027.5</v>
      </c>
      <c r="B902" s="146">
        <v>1492.92</v>
      </c>
      <c r="C902" s="146">
        <v>1089.42</v>
      </c>
      <c r="D902" s="146">
        <v>298</v>
      </c>
      <c r="E902" s="146">
        <v>949.83</v>
      </c>
      <c r="F902" s="146">
        <v>720.42</v>
      </c>
      <c r="G902" s="146">
        <v>154.25</v>
      </c>
      <c r="H902" s="146">
        <v>963.75</v>
      </c>
      <c r="I902" s="146">
        <v>734.33</v>
      </c>
      <c r="J902" s="146">
        <v>154.25</v>
      </c>
    </row>
    <row r="903" spans="1:10" x14ac:dyDescent="0.15">
      <c r="A903" s="147">
        <v>4032</v>
      </c>
      <c r="B903" s="147">
        <v>1494.58</v>
      </c>
      <c r="C903" s="147">
        <v>1091.58</v>
      </c>
      <c r="D903" s="147">
        <v>297.75</v>
      </c>
      <c r="E903" s="147">
        <v>951.5</v>
      </c>
      <c r="F903" s="147">
        <v>723.08</v>
      </c>
      <c r="G903" s="147">
        <v>154.08000000000001</v>
      </c>
      <c r="H903" s="147">
        <v>965.42</v>
      </c>
      <c r="I903" s="147">
        <v>737</v>
      </c>
      <c r="J903" s="147">
        <v>154.08000000000001</v>
      </c>
    </row>
    <row r="904" spans="1:10" x14ac:dyDescent="0.15">
      <c r="A904" s="146">
        <v>4036.5</v>
      </c>
      <c r="B904" s="146">
        <v>1496.25</v>
      </c>
      <c r="C904" s="146">
        <v>1093.83</v>
      </c>
      <c r="D904" s="146">
        <v>297.5</v>
      </c>
      <c r="E904" s="146">
        <v>953.17</v>
      </c>
      <c r="F904" s="146">
        <v>725.75</v>
      </c>
      <c r="G904" s="146">
        <v>153.91999999999999</v>
      </c>
      <c r="H904" s="146">
        <v>967.08</v>
      </c>
      <c r="I904" s="146">
        <v>739.67</v>
      </c>
      <c r="J904" s="146">
        <v>153.91999999999999</v>
      </c>
    </row>
    <row r="905" spans="1:10" x14ac:dyDescent="0.15">
      <c r="A905" s="147">
        <v>4041</v>
      </c>
      <c r="B905" s="147">
        <v>1497.92</v>
      </c>
      <c r="C905" s="147">
        <v>1096</v>
      </c>
      <c r="D905" s="147">
        <v>297.25</v>
      </c>
      <c r="E905" s="147">
        <v>954.83</v>
      </c>
      <c r="F905" s="147">
        <v>728.33</v>
      </c>
      <c r="G905" s="147">
        <v>153.83000000000001</v>
      </c>
      <c r="H905" s="147">
        <v>968.75</v>
      </c>
      <c r="I905" s="147">
        <v>742.25</v>
      </c>
      <c r="J905" s="147">
        <v>153.83000000000001</v>
      </c>
    </row>
    <row r="906" spans="1:10" x14ac:dyDescent="0.15">
      <c r="A906" s="146">
        <v>4045.5</v>
      </c>
      <c r="B906" s="146">
        <v>1499.58</v>
      </c>
      <c r="C906" s="146">
        <v>1098.25</v>
      </c>
      <c r="D906" s="146">
        <v>296.92</v>
      </c>
      <c r="E906" s="146">
        <v>956.5</v>
      </c>
      <c r="F906" s="146">
        <v>730.92</v>
      </c>
      <c r="G906" s="146">
        <v>153.66999999999999</v>
      </c>
      <c r="H906" s="146">
        <v>970.42</v>
      </c>
      <c r="I906" s="146">
        <v>744.83</v>
      </c>
      <c r="J906" s="146">
        <v>153.66999999999999</v>
      </c>
    </row>
    <row r="907" spans="1:10" x14ac:dyDescent="0.15">
      <c r="A907" s="147">
        <v>4050</v>
      </c>
      <c r="B907" s="147">
        <v>1501.25</v>
      </c>
      <c r="C907" s="147">
        <v>1100.42</v>
      </c>
      <c r="D907" s="147">
        <v>296.67</v>
      </c>
      <c r="E907" s="147">
        <v>958.17</v>
      </c>
      <c r="F907" s="147">
        <v>733.58</v>
      </c>
      <c r="G907" s="147">
        <v>153.5</v>
      </c>
      <c r="H907" s="147">
        <v>972.08</v>
      </c>
      <c r="I907" s="147">
        <v>747.5</v>
      </c>
      <c r="J907" s="147">
        <v>153.5</v>
      </c>
    </row>
    <row r="908" spans="1:10" x14ac:dyDescent="0.15">
      <c r="A908" s="146">
        <v>4054.5</v>
      </c>
      <c r="B908" s="146">
        <v>1502.92</v>
      </c>
      <c r="C908" s="146">
        <v>1102.67</v>
      </c>
      <c r="D908" s="146">
        <v>296.42</v>
      </c>
      <c r="E908" s="146">
        <v>959.83</v>
      </c>
      <c r="F908" s="146">
        <v>736.17</v>
      </c>
      <c r="G908" s="146">
        <v>153.41999999999999</v>
      </c>
      <c r="H908" s="146">
        <v>973.75</v>
      </c>
      <c r="I908" s="146">
        <v>750.08</v>
      </c>
      <c r="J908" s="146">
        <v>153.41999999999999</v>
      </c>
    </row>
    <row r="909" spans="1:10" x14ac:dyDescent="0.15">
      <c r="A909" s="147">
        <v>4059</v>
      </c>
      <c r="B909" s="147">
        <v>1504.58</v>
      </c>
      <c r="C909" s="147">
        <v>1104.83</v>
      </c>
      <c r="D909" s="147">
        <v>296.17</v>
      </c>
      <c r="E909" s="147">
        <v>961.5</v>
      </c>
      <c r="F909" s="147">
        <v>738.75</v>
      </c>
      <c r="G909" s="147">
        <v>153.25</v>
      </c>
      <c r="H909" s="147">
        <v>975.42</v>
      </c>
      <c r="I909" s="147">
        <v>752.67</v>
      </c>
      <c r="J909" s="147">
        <v>153.25</v>
      </c>
    </row>
    <row r="910" spans="1:10" x14ac:dyDescent="0.15">
      <c r="A910" s="146">
        <v>4063.5</v>
      </c>
      <c r="B910" s="146">
        <v>1506.25</v>
      </c>
      <c r="C910" s="146">
        <v>1107</v>
      </c>
      <c r="D910" s="146">
        <v>295.92</v>
      </c>
      <c r="E910" s="146">
        <v>963.17</v>
      </c>
      <c r="F910" s="146">
        <v>741.42</v>
      </c>
      <c r="G910" s="146">
        <v>153.08000000000001</v>
      </c>
      <c r="H910" s="146">
        <v>977.08</v>
      </c>
      <c r="I910" s="146">
        <v>755.33</v>
      </c>
      <c r="J910" s="146">
        <v>153.08000000000001</v>
      </c>
    </row>
    <row r="911" spans="1:10" x14ac:dyDescent="0.15">
      <c r="A911" s="147">
        <v>4068</v>
      </c>
      <c r="B911" s="147">
        <v>1507.92</v>
      </c>
      <c r="C911" s="147">
        <v>1109.17</v>
      </c>
      <c r="D911" s="147">
        <v>295.67</v>
      </c>
      <c r="E911" s="147">
        <v>964.83</v>
      </c>
      <c r="F911" s="147">
        <v>744</v>
      </c>
      <c r="G911" s="147">
        <v>153</v>
      </c>
      <c r="H911" s="147">
        <v>978.75</v>
      </c>
      <c r="I911" s="147">
        <v>757.92</v>
      </c>
      <c r="J911" s="147">
        <v>153</v>
      </c>
    </row>
    <row r="912" spans="1:10" x14ac:dyDescent="0.15">
      <c r="A912" s="146">
        <v>4072.5</v>
      </c>
      <c r="B912" s="146">
        <v>1509.58</v>
      </c>
      <c r="C912" s="146">
        <v>1111.5</v>
      </c>
      <c r="D912" s="146">
        <v>295.33</v>
      </c>
      <c r="E912" s="146">
        <v>966.5</v>
      </c>
      <c r="F912" s="146">
        <v>746.58</v>
      </c>
      <c r="G912" s="146">
        <v>152.83000000000001</v>
      </c>
      <c r="H912" s="146">
        <v>980.42</v>
      </c>
      <c r="I912" s="146">
        <v>760.5</v>
      </c>
      <c r="J912" s="146">
        <v>152.83000000000001</v>
      </c>
    </row>
    <row r="913" spans="1:10" x14ac:dyDescent="0.15">
      <c r="A913" s="147">
        <v>4077</v>
      </c>
      <c r="B913" s="147">
        <v>1511.25</v>
      </c>
      <c r="C913" s="147">
        <v>1113.67</v>
      </c>
      <c r="D913" s="147">
        <v>295.08</v>
      </c>
      <c r="E913" s="147">
        <v>968.17</v>
      </c>
      <c r="F913" s="147">
        <v>749.25</v>
      </c>
      <c r="G913" s="147">
        <v>152.75</v>
      </c>
      <c r="H913" s="147">
        <v>982.08</v>
      </c>
      <c r="I913" s="147">
        <v>763.17</v>
      </c>
      <c r="J913" s="147">
        <v>152.75</v>
      </c>
    </row>
    <row r="914" spans="1:10" x14ac:dyDescent="0.15">
      <c r="A914" s="146">
        <v>4081.5</v>
      </c>
      <c r="B914" s="146">
        <v>1512.92</v>
      </c>
      <c r="C914" s="146">
        <v>1115.83</v>
      </c>
      <c r="D914" s="146">
        <v>294.83</v>
      </c>
      <c r="E914" s="146">
        <v>969.83</v>
      </c>
      <c r="F914" s="146">
        <v>751.92</v>
      </c>
      <c r="G914" s="146">
        <v>152.58000000000001</v>
      </c>
      <c r="H914" s="146">
        <v>983.75</v>
      </c>
      <c r="I914" s="146">
        <v>765.83</v>
      </c>
      <c r="J914" s="146">
        <v>152.58000000000001</v>
      </c>
    </row>
    <row r="915" spans="1:10" x14ac:dyDescent="0.15">
      <c r="A915" s="147">
        <v>4086</v>
      </c>
      <c r="B915" s="147">
        <v>1514.58</v>
      </c>
      <c r="C915" s="147">
        <v>1118</v>
      </c>
      <c r="D915" s="147">
        <v>294.58</v>
      </c>
      <c r="E915" s="147">
        <v>971.5</v>
      </c>
      <c r="F915" s="147">
        <v>754.5</v>
      </c>
      <c r="G915" s="147">
        <v>152.41999999999999</v>
      </c>
      <c r="H915" s="147">
        <v>985.42</v>
      </c>
      <c r="I915" s="147">
        <v>768.42</v>
      </c>
      <c r="J915" s="147">
        <v>152.41999999999999</v>
      </c>
    </row>
    <row r="916" spans="1:10" x14ac:dyDescent="0.15">
      <c r="A916" s="146">
        <v>4090.5</v>
      </c>
      <c r="B916" s="146">
        <v>1516.25</v>
      </c>
      <c r="C916" s="146">
        <v>1120.25</v>
      </c>
      <c r="D916" s="146">
        <v>294.33</v>
      </c>
      <c r="E916" s="146">
        <v>973.17</v>
      </c>
      <c r="F916" s="146">
        <v>757.08</v>
      </c>
      <c r="G916" s="146">
        <v>152.33000000000001</v>
      </c>
      <c r="H916" s="146">
        <v>987.08</v>
      </c>
      <c r="I916" s="146">
        <v>771</v>
      </c>
      <c r="J916" s="146">
        <v>152.33000000000001</v>
      </c>
    </row>
    <row r="917" spans="1:10" x14ac:dyDescent="0.15">
      <c r="A917" s="147">
        <v>4095</v>
      </c>
      <c r="B917" s="147">
        <v>1517.92</v>
      </c>
      <c r="C917" s="147">
        <v>1122.42</v>
      </c>
      <c r="D917" s="147">
        <v>294.08</v>
      </c>
      <c r="E917" s="147">
        <v>974.83</v>
      </c>
      <c r="F917" s="147">
        <v>759.75</v>
      </c>
      <c r="G917" s="147">
        <v>152.16999999999999</v>
      </c>
      <c r="H917" s="147">
        <v>988.75</v>
      </c>
      <c r="I917" s="147">
        <v>773.67</v>
      </c>
      <c r="J917" s="147">
        <v>152.16999999999999</v>
      </c>
    </row>
    <row r="918" spans="1:10" x14ac:dyDescent="0.15">
      <c r="A918" s="146">
        <v>4099.5</v>
      </c>
      <c r="B918" s="146">
        <v>1519.58</v>
      </c>
      <c r="C918" s="146">
        <v>1124.67</v>
      </c>
      <c r="D918" s="146">
        <v>293.75</v>
      </c>
      <c r="E918" s="146">
        <v>976.5</v>
      </c>
      <c r="F918" s="146">
        <v>762.33</v>
      </c>
      <c r="G918" s="146">
        <v>152</v>
      </c>
      <c r="H918" s="146">
        <v>990.42</v>
      </c>
      <c r="I918" s="146">
        <v>776.25</v>
      </c>
      <c r="J918" s="146">
        <v>152</v>
      </c>
    </row>
    <row r="919" spans="1:10" x14ac:dyDescent="0.15">
      <c r="A919" s="147">
        <v>4104</v>
      </c>
      <c r="B919" s="147">
        <v>1521.25</v>
      </c>
      <c r="C919" s="147">
        <v>1126.83</v>
      </c>
      <c r="D919" s="147">
        <v>293.5</v>
      </c>
      <c r="E919" s="147">
        <v>978.17</v>
      </c>
      <c r="F919" s="147">
        <v>764.92</v>
      </c>
      <c r="G919" s="147">
        <v>151.91999999999999</v>
      </c>
      <c r="H919" s="147">
        <v>992.08</v>
      </c>
      <c r="I919" s="147">
        <v>778.83</v>
      </c>
      <c r="J919" s="147">
        <v>151.91999999999999</v>
      </c>
    </row>
    <row r="920" spans="1:10" x14ac:dyDescent="0.15">
      <c r="A920" s="146">
        <v>4108.5</v>
      </c>
      <c r="B920" s="146">
        <v>1522.92</v>
      </c>
      <c r="C920" s="146">
        <v>1129.08</v>
      </c>
      <c r="D920" s="146">
        <v>293.25</v>
      </c>
      <c r="E920" s="146">
        <v>979.83</v>
      </c>
      <c r="F920" s="146">
        <v>767.58</v>
      </c>
      <c r="G920" s="146">
        <v>151.75</v>
      </c>
      <c r="H920" s="146">
        <v>993.75</v>
      </c>
      <c r="I920" s="146">
        <v>781.5</v>
      </c>
      <c r="J920" s="146">
        <v>151.75</v>
      </c>
    </row>
    <row r="921" spans="1:10" x14ac:dyDescent="0.15">
      <c r="A921" s="147">
        <v>4113</v>
      </c>
      <c r="B921" s="147">
        <v>1524.58</v>
      </c>
      <c r="C921" s="147">
        <v>1131.25</v>
      </c>
      <c r="D921" s="147">
        <v>293</v>
      </c>
      <c r="E921" s="147">
        <v>981.5</v>
      </c>
      <c r="F921" s="147">
        <v>770.17</v>
      </c>
      <c r="G921" s="147">
        <v>151.58000000000001</v>
      </c>
      <c r="H921" s="147">
        <v>995.42</v>
      </c>
      <c r="I921" s="147">
        <v>784.08</v>
      </c>
      <c r="J921" s="147">
        <v>151.58000000000001</v>
      </c>
    </row>
    <row r="922" spans="1:10" x14ac:dyDescent="0.15">
      <c r="A922" s="146">
        <v>4117.5</v>
      </c>
      <c r="B922" s="146">
        <v>1526.25</v>
      </c>
      <c r="C922" s="146">
        <v>1133.42</v>
      </c>
      <c r="D922" s="146">
        <v>292.75</v>
      </c>
      <c r="E922" s="146">
        <v>983.17</v>
      </c>
      <c r="F922" s="146">
        <v>772.75</v>
      </c>
      <c r="G922" s="146">
        <v>151.5</v>
      </c>
      <c r="H922" s="146">
        <v>997.08</v>
      </c>
      <c r="I922" s="146">
        <v>786.67</v>
      </c>
      <c r="J922" s="146">
        <v>151.5</v>
      </c>
    </row>
    <row r="923" spans="1:10" x14ac:dyDescent="0.15">
      <c r="A923" s="147">
        <v>4122</v>
      </c>
      <c r="B923" s="147">
        <v>1527.92</v>
      </c>
      <c r="C923" s="147">
        <v>1135.58</v>
      </c>
      <c r="D923" s="147">
        <v>292.5</v>
      </c>
      <c r="E923" s="147">
        <v>984.83</v>
      </c>
      <c r="F923" s="147">
        <v>775.5</v>
      </c>
      <c r="G923" s="147">
        <v>151.33000000000001</v>
      </c>
      <c r="H923" s="147">
        <v>998.75</v>
      </c>
      <c r="I923" s="147">
        <v>789.42</v>
      </c>
      <c r="J923" s="147">
        <v>151.33000000000001</v>
      </c>
    </row>
    <row r="924" spans="1:10" x14ac:dyDescent="0.15">
      <c r="A924" s="146">
        <v>4126.5</v>
      </c>
      <c r="B924" s="146">
        <v>1529.58</v>
      </c>
      <c r="C924" s="146">
        <v>1137.92</v>
      </c>
      <c r="D924" s="146">
        <v>292.17</v>
      </c>
      <c r="E924" s="146">
        <v>986.5</v>
      </c>
      <c r="F924" s="146">
        <v>778</v>
      </c>
      <c r="G924" s="146">
        <v>151.25</v>
      </c>
      <c r="H924" s="146">
        <v>1000.42</v>
      </c>
      <c r="I924" s="146">
        <v>791.92</v>
      </c>
      <c r="J924" s="146">
        <v>151.25</v>
      </c>
    </row>
    <row r="925" spans="1:10" x14ac:dyDescent="0.15">
      <c r="A925" s="147">
        <v>4131</v>
      </c>
      <c r="B925" s="147">
        <v>1531.25</v>
      </c>
      <c r="C925" s="147">
        <v>1140.08</v>
      </c>
      <c r="D925" s="147">
        <v>291.92</v>
      </c>
      <c r="E925" s="147">
        <v>988.17</v>
      </c>
      <c r="F925" s="147">
        <v>780.67</v>
      </c>
      <c r="G925" s="147">
        <v>151.08000000000001</v>
      </c>
      <c r="H925" s="147">
        <v>1002.08</v>
      </c>
      <c r="I925" s="147">
        <v>794.58</v>
      </c>
      <c r="J925" s="147">
        <v>151.08000000000001</v>
      </c>
    </row>
    <row r="926" spans="1:10" x14ac:dyDescent="0.15">
      <c r="A926" s="146">
        <v>4135.5</v>
      </c>
      <c r="B926" s="146">
        <v>1532.92</v>
      </c>
      <c r="C926" s="146">
        <v>1142.25</v>
      </c>
      <c r="D926" s="146">
        <v>291.67</v>
      </c>
      <c r="E926" s="146">
        <v>989.83</v>
      </c>
      <c r="F926" s="146">
        <v>783.33</v>
      </c>
      <c r="G926" s="146">
        <v>150.91999999999999</v>
      </c>
      <c r="H926" s="146">
        <v>1003.75</v>
      </c>
      <c r="I926" s="146">
        <v>797.25</v>
      </c>
      <c r="J926" s="146">
        <v>150.91999999999999</v>
      </c>
    </row>
    <row r="927" spans="1:10" x14ac:dyDescent="0.15">
      <c r="A927" s="147">
        <v>4140</v>
      </c>
      <c r="B927" s="147">
        <v>1534.58</v>
      </c>
      <c r="C927" s="147">
        <v>1144.42</v>
      </c>
      <c r="D927" s="147">
        <v>291.42</v>
      </c>
      <c r="E927" s="147">
        <v>991.5</v>
      </c>
      <c r="F927" s="147">
        <v>785.83</v>
      </c>
      <c r="G927" s="147">
        <v>150.83000000000001</v>
      </c>
      <c r="H927" s="147">
        <v>1005.42</v>
      </c>
      <c r="I927" s="147">
        <v>799.75</v>
      </c>
      <c r="J927" s="147">
        <v>150.83000000000001</v>
      </c>
    </row>
    <row r="928" spans="1:10" x14ac:dyDescent="0.15">
      <c r="A928" s="146">
        <v>4144.5</v>
      </c>
      <c r="B928" s="146">
        <v>1536.25</v>
      </c>
      <c r="C928" s="146">
        <v>1146.67</v>
      </c>
      <c r="D928" s="146">
        <v>291.17</v>
      </c>
      <c r="E928" s="146">
        <v>993.17</v>
      </c>
      <c r="F928" s="146">
        <v>788.5</v>
      </c>
      <c r="G928" s="146">
        <v>150.66999999999999</v>
      </c>
      <c r="H928" s="146">
        <v>1007.08</v>
      </c>
      <c r="I928" s="146">
        <v>802.42</v>
      </c>
      <c r="J928" s="146">
        <v>150.66999999999999</v>
      </c>
    </row>
    <row r="929" spans="1:10" x14ac:dyDescent="0.15">
      <c r="A929" s="147">
        <v>4149</v>
      </c>
      <c r="B929" s="147">
        <v>1537.92</v>
      </c>
      <c r="C929" s="147">
        <v>1148.83</v>
      </c>
      <c r="D929" s="147">
        <v>290.92</v>
      </c>
      <c r="E929" s="147">
        <v>994.83</v>
      </c>
      <c r="F929" s="147">
        <v>791.17</v>
      </c>
      <c r="G929" s="147">
        <v>150.5</v>
      </c>
      <c r="H929" s="147">
        <v>1008.75</v>
      </c>
      <c r="I929" s="147">
        <v>805.08</v>
      </c>
      <c r="J929" s="147">
        <v>150.5</v>
      </c>
    </row>
    <row r="930" spans="1:10" x14ac:dyDescent="0.15">
      <c r="A930" s="146">
        <v>4153.5</v>
      </c>
      <c r="B930" s="146">
        <v>1539.58</v>
      </c>
      <c r="C930" s="146">
        <v>1151.08</v>
      </c>
      <c r="D930" s="146">
        <v>290.58</v>
      </c>
      <c r="E930" s="146">
        <v>996.5</v>
      </c>
      <c r="F930" s="146">
        <v>793.67</v>
      </c>
      <c r="G930" s="146">
        <v>150.41999999999999</v>
      </c>
      <c r="H930" s="146">
        <v>1010.42</v>
      </c>
      <c r="I930" s="146">
        <v>807.58</v>
      </c>
      <c r="J930" s="146">
        <v>150.41999999999999</v>
      </c>
    </row>
    <row r="931" spans="1:10" x14ac:dyDescent="0.15">
      <c r="A931" s="147">
        <v>4158</v>
      </c>
      <c r="B931" s="147">
        <v>1541.25</v>
      </c>
      <c r="C931" s="147">
        <v>1153.25</v>
      </c>
      <c r="D931" s="147">
        <v>290.33</v>
      </c>
      <c r="E931" s="147">
        <v>998.17</v>
      </c>
      <c r="F931" s="147">
        <v>796.33</v>
      </c>
      <c r="G931" s="147">
        <v>150.25</v>
      </c>
      <c r="H931" s="147">
        <v>1012.08</v>
      </c>
      <c r="I931" s="147">
        <v>810.25</v>
      </c>
      <c r="J931" s="147">
        <v>150.25</v>
      </c>
    </row>
    <row r="932" spans="1:10" x14ac:dyDescent="0.15">
      <c r="A932" s="146">
        <v>4162.5</v>
      </c>
      <c r="B932" s="146">
        <v>1542.92</v>
      </c>
      <c r="C932" s="146">
        <v>1155.42</v>
      </c>
      <c r="D932" s="146">
        <v>290.08</v>
      </c>
      <c r="E932" s="146">
        <v>999.83</v>
      </c>
      <c r="F932" s="146">
        <v>799</v>
      </c>
      <c r="G932" s="146">
        <v>150.08000000000001</v>
      </c>
      <c r="H932" s="146">
        <v>1013.75</v>
      </c>
      <c r="I932" s="146">
        <v>812.92</v>
      </c>
      <c r="J932" s="146">
        <v>150.08000000000001</v>
      </c>
    </row>
    <row r="933" spans="1:10" x14ac:dyDescent="0.15">
      <c r="A933" s="147">
        <v>4167</v>
      </c>
      <c r="B933" s="147">
        <v>1544.67</v>
      </c>
      <c r="C933" s="147">
        <v>1157.75</v>
      </c>
      <c r="D933" s="147">
        <v>289.83</v>
      </c>
      <c r="E933" s="147">
        <v>1001.5</v>
      </c>
      <c r="F933" s="147">
        <v>801.25</v>
      </c>
      <c r="G933" s="147">
        <v>150</v>
      </c>
      <c r="H933" s="147">
        <v>1015.5</v>
      </c>
      <c r="I933" s="147">
        <v>815.25</v>
      </c>
      <c r="J933" s="147">
        <v>150</v>
      </c>
    </row>
    <row r="934" spans="1:10" x14ac:dyDescent="0.15">
      <c r="A934" s="146">
        <v>4171.5</v>
      </c>
      <c r="B934" s="146">
        <v>1546.33</v>
      </c>
      <c r="C934" s="146">
        <v>1159.92</v>
      </c>
      <c r="D934" s="146">
        <v>289.58</v>
      </c>
      <c r="E934" s="146">
        <v>1003.17</v>
      </c>
      <c r="F934" s="146">
        <v>803.17</v>
      </c>
      <c r="G934" s="146">
        <v>149.83000000000001</v>
      </c>
      <c r="H934" s="146">
        <v>1017.17</v>
      </c>
      <c r="I934" s="146">
        <v>817.17</v>
      </c>
      <c r="J934" s="146">
        <v>149.83000000000001</v>
      </c>
    </row>
    <row r="935" spans="1:10" x14ac:dyDescent="0.15">
      <c r="A935" s="147">
        <v>4176</v>
      </c>
      <c r="B935" s="147">
        <v>1548</v>
      </c>
      <c r="C935" s="147">
        <v>1162.08</v>
      </c>
      <c r="D935" s="147">
        <v>289.33</v>
      </c>
      <c r="E935" s="147">
        <v>1004.83</v>
      </c>
      <c r="F935" s="147">
        <v>805.08</v>
      </c>
      <c r="G935" s="147">
        <v>149.75</v>
      </c>
      <c r="H935" s="147">
        <v>1018.83</v>
      </c>
      <c r="I935" s="147">
        <v>819.08</v>
      </c>
      <c r="J935" s="147">
        <v>149.75</v>
      </c>
    </row>
    <row r="936" spans="1:10" x14ac:dyDescent="0.15">
      <c r="A936" s="146">
        <v>4180.5</v>
      </c>
      <c r="B936" s="146">
        <v>1549.67</v>
      </c>
      <c r="C936" s="146">
        <v>1164.33</v>
      </c>
      <c r="D936" s="146">
        <v>289</v>
      </c>
      <c r="E936" s="146">
        <v>1006.5</v>
      </c>
      <c r="F936" s="146">
        <v>807.08</v>
      </c>
      <c r="G936" s="146">
        <v>149.58000000000001</v>
      </c>
      <c r="H936" s="146">
        <v>1020.5</v>
      </c>
      <c r="I936" s="146">
        <v>821.08</v>
      </c>
      <c r="J936" s="146">
        <v>149.58000000000001</v>
      </c>
    </row>
    <row r="937" spans="1:10" x14ac:dyDescent="0.15">
      <c r="A937" s="147">
        <v>4185</v>
      </c>
      <c r="B937" s="147">
        <v>1551.33</v>
      </c>
      <c r="C937" s="147">
        <v>1166.58</v>
      </c>
      <c r="D937" s="147">
        <v>288.75</v>
      </c>
      <c r="E937" s="147">
        <v>1008.17</v>
      </c>
      <c r="F937" s="147">
        <v>809</v>
      </c>
      <c r="G937" s="147">
        <v>149.41999999999999</v>
      </c>
      <c r="H937" s="147">
        <v>1022.17</v>
      </c>
      <c r="I937" s="147">
        <v>823</v>
      </c>
      <c r="J937" s="147">
        <v>149.41999999999999</v>
      </c>
    </row>
    <row r="938" spans="1:10" x14ac:dyDescent="0.15">
      <c r="A938" s="146">
        <v>4189.5</v>
      </c>
      <c r="B938" s="146">
        <v>1553</v>
      </c>
      <c r="C938" s="146">
        <v>1168.75</v>
      </c>
      <c r="D938" s="146">
        <v>288.5</v>
      </c>
      <c r="E938" s="146">
        <v>1009.83</v>
      </c>
      <c r="F938" s="146">
        <v>810.92</v>
      </c>
      <c r="G938" s="146">
        <v>149.33000000000001</v>
      </c>
      <c r="H938" s="146">
        <v>1023.83</v>
      </c>
      <c r="I938" s="146">
        <v>824.92</v>
      </c>
      <c r="J938" s="146">
        <v>149.33000000000001</v>
      </c>
    </row>
    <row r="939" spans="1:10" x14ac:dyDescent="0.15">
      <c r="A939" s="147">
        <v>4194</v>
      </c>
      <c r="B939" s="147">
        <v>1554.67</v>
      </c>
      <c r="C939" s="147">
        <v>1170.92</v>
      </c>
      <c r="D939" s="147">
        <v>288.25</v>
      </c>
      <c r="E939" s="147">
        <v>1011.5</v>
      </c>
      <c r="F939" s="147">
        <v>812.92</v>
      </c>
      <c r="G939" s="147">
        <v>149.16999999999999</v>
      </c>
      <c r="H939" s="147">
        <v>1025.5</v>
      </c>
      <c r="I939" s="147">
        <v>826.92</v>
      </c>
      <c r="J939" s="147">
        <v>149.16999999999999</v>
      </c>
    </row>
    <row r="940" spans="1:10" x14ac:dyDescent="0.15">
      <c r="A940" s="146">
        <v>4198.5</v>
      </c>
      <c r="B940" s="146">
        <v>1556.33</v>
      </c>
      <c r="C940" s="146">
        <v>1173.08</v>
      </c>
      <c r="D940" s="146">
        <v>288</v>
      </c>
      <c r="E940" s="146">
        <v>1013.17</v>
      </c>
      <c r="F940" s="146">
        <v>814.83</v>
      </c>
      <c r="G940" s="146">
        <v>149</v>
      </c>
      <c r="H940" s="146">
        <v>1027.17</v>
      </c>
      <c r="I940" s="146">
        <v>828.83</v>
      </c>
      <c r="J940" s="146">
        <v>149</v>
      </c>
    </row>
    <row r="941" spans="1:10" x14ac:dyDescent="0.15">
      <c r="A941" s="147">
        <v>4203</v>
      </c>
      <c r="B941" s="147">
        <v>1558</v>
      </c>
      <c r="C941" s="147">
        <v>1175.33</v>
      </c>
      <c r="D941" s="147">
        <v>287.75</v>
      </c>
      <c r="E941" s="147">
        <v>1014.83</v>
      </c>
      <c r="F941" s="147">
        <v>816.75</v>
      </c>
      <c r="G941" s="147">
        <v>148.91999999999999</v>
      </c>
      <c r="H941" s="147">
        <v>1028.83</v>
      </c>
      <c r="I941" s="147">
        <v>830.75</v>
      </c>
      <c r="J941" s="147">
        <v>148.91999999999999</v>
      </c>
    </row>
    <row r="942" spans="1:10" x14ac:dyDescent="0.15">
      <c r="A942" s="146">
        <v>4207.5</v>
      </c>
      <c r="B942" s="146">
        <v>1559.67</v>
      </c>
      <c r="C942" s="146">
        <v>1177.58</v>
      </c>
      <c r="D942" s="146">
        <v>287.42</v>
      </c>
      <c r="E942" s="146">
        <v>1016.5</v>
      </c>
      <c r="F942" s="146">
        <v>818.75</v>
      </c>
      <c r="G942" s="146">
        <v>148.75</v>
      </c>
      <c r="H942" s="146">
        <v>1030.5</v>
      </c>
      <c r="I942" s="146">
        <v>832.75</v>
      </c>
      <c r="J942" s="146">
        <v>148.75</v>
      </c>
    </row>
    <row r="943" spans="1:10" x14ac:dyDescent="0.15">
      <c r="A943" s="147">
        <v>4212</v>
      </c>
      <c r="B943" s="147">
        <v>1561.33</v>
      </c>
      <c r="C943" s="147">
        <v>1179.75</v>
      </c>
      <c r="D943" s="147">
        <v>287.17</v>
      </c>
      <c r="E943" s="147">
        <v>1018.17</v>
      </c>
      <c r="F943" s="147">
        <v>820.67</v>
      </c>
      <c r="G943" s="147">
        <v>148.58000000000001</v>
      </c>
      <c r="H943" s="147">
        <v>1032.17</v>
      </c>
      <c r="I943" s="147">
        <v>834.67</v>
      </c>
      <c r="J943" s="147">
        <v>148.58000000000001</v>
      </c>
    </row>
    <row r="944" spans="1:10" x14ac:dyDescent="0.15">
      <c r="A944" s="146">
        <v>4216.5</v>
      </c>
      <c r="B944" s="146">
        <v>1563</v>
      </c>
      <c r="C944" s="146">
        <v>1181.92</v>
      </c>
      <c r="D944" s="146">
        <v>286.92</v>
      </c>
      <c r="E944" s="146">
        <v>1019.83</v>
      </c>
      <c r="F944" s="146">
        <v>822.58</v>
      </c>
      <c r="G944" s="146">
        <v>148.5</v>
      </c>
      <c r="H944" s="146">
        <v>1033.83</v>
      </c>
      <c r="I944" s="146">
        <v>836.58</v>
      </c>
      <c r="J944" s="146">
        <v>148.5</v>
      </c>
    </row>
    <row r="945" spans="1:10" x14ac:dyDescent="0.15">
      <c r="A945" s="147">
        <v>4221</v>
      </c>
      <c r="B945" s="147">
        <v>1564.67</v>
      </c>
      <c r="C945" s="147">
        <v>1184.17</v>
      </c>
      <c r="D945" s="147">
        <v>286.67</v>
      </c>
      <c r="E945" s="147">
        <v>1021.5</v>
      </c>
      <c r="F945" s="147">
        <v>824.58</v>
      </c>
      <c r="G945" s="147">
        <v>148.33000000000001</v>
      </c>
      <c r="H945" s="147">
        <v>1035.5</v>
      </c>
      <c r="I945" s="147">
        <v>838.58</v>
      </c>
      <c r="J945" s="147">
        <v>148.33000000000001</v>
      </c>
    </row>
    <row r="946" spans="1:10" x14ac:dyDescent="0.15">
      <c r="A946" s="146">
        <v>4225.5</v>
      </c>
      <c r="B946" s="146">
        <v>1566.33</v>
      </c>
      <c r="C946" s="146">
        <v>1186.33</v>
      </c>
      <c r="D946" s="146">
        <v>286.42</v>
      </c>
      <c r="E946" s="146">
        <v>1023.17</v>
      </c>
      <c r="F946" s="146">
        <v>826.42</v>
      </c>
      <c r="G946" s="146">
        <v>148.25</v>
      </c>
      <c r="H946" s="146">
        <v>1037.17</v>
      </c>
      <c r="I946" s="146">
        <v>840.42</v>
      </c>
      <c r="J946" s="146">
        <v>148.25</v>
      </c>
    </row>
    <row r="947" spans="1:10" x14ac:dyDescent="0.15">
      <c r="A947" s="147">
        <v>4230</v>
      </c>
      <c r="B947" s="147">
        <v>1568</v>
      </c>
      <c r="C947" s="147">
        <v>1188.5</v>
      </c>
      <c r="D947" s="147">
        <v>286.17</v>
      </c>
      <c r="E947" s="147">
        <v>1024.83</v>
      </c>
      <c r="F947" s="147">
        <v>828.42</v>
      </c>
      <c r="G947" s="147">
        <v>148.08000000000001</v>
      </c>
      <c r="H947" s="147">
        <v>1038.83</v>
      </c>
      <c r="I947" s="147">
        <v>842.42</v>
      </c>
      <c r="J947" s="147">
        <v>148.08000000000001</v>
      </c>
    </row>
    <row r="948" spans="1:10" x14ac:dyDescent="0.15">
      <c r="A948" s="146">
        <v>4234.5</v>
      </c>
      <c r="B948" s="146">
        <v>1569.67</v>
      </c>
      <c r="C948" s="146">
        <v>1190.75</v>
      </c>
      <c r="D948" s="146">
        <v>285.83</v>
      </c>
      <c r="E948" s="146">
        <v>1026.5</v>
      </c>
      <c r="F948" s="146">
        <v>830.42</v>
      </c>
      <c r="G948" s="146">
        <v>147.91999999999999</v>
      </c>
      <c r="H948" s="146">
        <v>1040.5</v>
      </c>
      <c r="I948" s="146">
        <v>844.42</v>
      </c>
      <c r="J948" s="146">
        <v>147.91999999999999</v>
      </c>
    </row>
    <row r="949" spans="1:10" x14ac:dyDescent="0.15">
      <c r="A949" s="147">
        <v>4239</v>
      </c>
      <c r="B949" s="147">
        <v>1571.33</v>
      </c>
      <c r="C949" s="147">
        <v>1193</v>
      </c>
      <c r="D949" s="147">
        <v>285.58</v>
      </c>
      <c r="E949" s="147">
        <v>1028.17</v>
      </c>
      <c r="F949" s="147">
        <v>832.25</v>
      </c>
      <c r="G949" s="147">
        <v>147.83000000000001</v>
      </c>
      <c r="H949" s="147">
        <v>1042.17</v>
      </c>
      <c r="I949" s="147">
        <v>846.25</v>
      </c>
      <c r="J949" s="147">
        <v>147.83000000000001</v>
      </c>
    </row>
    <row r="950" spans="1:10" x14ac:dyDescent="0.15">
      <c r="A950" s="146">
        <v>4243.5</v>
      </c>
      <c r="B950" s="146">
        <v>1573</v>
      </c>
      <c r="C950" s="146">
        <v>1195.17</v>
      </c>
      <c r="D950" s="146">
        <v>285.33</v>
      </c>
      <c r="E950" s="146">
        <v>1029.83</v>
      </c>
      <c r="F950" s="146">
        <v>834.25</v>
      </c>
      <c r="G950" s="146">
        <v>147.66999999999999</v>
      </c>
      <c r="H950" s="146">
        <v>1043.83</v>
      </c>
      <c r="I950" s="146">
        <v>848.25</v>
      </c>
      <c r="J950" s="146">
        <v>147.66999999999999</v>
      </c>
    </row>
    <row r="951" spans="1:10" x14ac:dyDescent="0.15">
      <c r="A951" s="147">
        <v>4248</v>
      </c>
      <c r="B951" s="147">
        <v>1574.67</v>
      </c>
      <c r="C951" s="147">
        <v>1197.33</v>
      </c>
      <c r="D951" s="147">
        <v>285.08</v>
      </c>
      <c r="E951" s="147">
        <v>1031.5</v>
      </c>
      <c r="F951" s="147">
        <v>836.25</v>
      </c>
      <c r="G951" s="147">
        <v>147.5</v>
      </c>
      <c r="H951" s="147">
        <v>1045.5</v>
      </c>
      <c r="I951" s="147">
        <v>850.25</v>
      </c>
      <c r="J951" s="147">
        <v>147.5</v>
      </c>
    </row>
    <row r="952" spans="1:10" x14ac:dyDescent="0.15">
      <c r="A952" s="146">
        <v>4252.5</v>
      </c>
      <c r="B952" s="146">
        <v>1576.33</v>
      </c>
      <c r="C952" s="146">
        <v>1199.5</v>
      </c>
      <c r="D952" s="146">
        <v>284.83</v>
      </c>
      <c r="E952" s="146">
        <v>1033.25</v>
      </c>
      <c r="F952" s="146">
        <v>838.17</v>
      </c>
      <c r="G952" s="146">
        <v>147.41999999999999</v>
      </c>
      <c r="H952" s="146">
        <v>1047.17</v>
      </c>
      <c r="I952" s="146">
        <v>852.08</v>
      </c>
      <c r="J952" s="146">
        <v>147.41999999999999</v>
      </c>
    </row>
    <row r="953" spans="1:10" x14ac:dyDescent="0.15">
      <c r="A953" s="147">
        <v>4257</v>
      </c>
      <c r="B953" s="147">
        <v>1578</v>
      </c>
      <c r="C953" s="147">
        <v>1201.75</v>
      </c>
      <c r="D953" s="147">
        <v>284.58</v>
      </c>
      <c r="E953" s="147">
        <v>1034.92</v>
      </c>
      <c r="F953" s="147">
        <v>840.17</v>
      </c>
      <c r="G953" s="147">
        <v>147.25</v>
      </c>
      <c r="H953" s="147">
        <v>1048.83</v>
      </c>
      <c r="I953" s="147">
        <v>854.08</v>
      </c>
      <c r="J953" s="147">
        <v>147.25</v>
      </c>
    </row>
    <row r="954" spans="1:10" x14ac:dyDescent="0.15">
      <c r="A954" s="146">
        <v>4261.5</v>
      </c>
      <c r="B954" s="146">
        <v>1579.67</v>
      </c>
      <c r="C954" s="146">
        <v>1204</v>
      </c>
      <c r="D954" s="146">
        <v>284.25</v>
      </c>
      <c r="E954" s="146">
        <v>1036.58</v>
      </c>
      <c r="F954" s="146">
        <v>842.17</v>
      </c>
      <c r="G954" s="146">
        <v>147.08000000000001</v>
      </c>
      <c r="H954" s="146">
        <v>1050.5</v>
      </c>
      <c r="I954" s="146">
        <v>856.08</v>
      </c>
      <c r="J954" s="146">
        <v>147.08000000000001</v>
      </c>
    </row>
    <row r="955" spans="1:10" x14ac:dyDescent="0.15">
      <c r="A955" s="147">
        <v>4266</v>
      </c>
      <c r="B955" s="147">
        <v>1581.33</v>
      </c>
      <c r="C955" s="147">
        <v>1206.17</v>
      </c>
      <c r="D955" s="147">
        <v>284</v>
      </c>
      <c r="E955" s="147">
        <v>1038.25</v>
      </c>
      <c r="F955" s="147">
        <v>844</v>
      </c>
      <c r="G955" s="147">
        <v>147</v>
      </c>
      <c r="H955" s="147">
        <v>1052.17</v>
      </c>
      <c r="I955" s="147">
        <v>857.92</v>
      </c>
      <c r="J955" s="147">
        <v>147</v>
      </c>
    </row>
    <row r="956" spans="1:10" x14ac:dyDescent="0.15">
      <c r="A956" s="146">
        <v>4270.5</v>
      </c>
      <c r="B956" s="146">
        <v>1583</v>
      </c>
      <c r="C956" s="146">
        <v>1208.33</v>
      </c>
      <c r="D956" s="146">
        <v>283.75</v>
      </c>
      <c r="E956" s="146">
        <v>1039.92</v>
      </c>
      <c r="F956" s="146">
        <v>846</v>
      </c>
      <c r="G956" s="146">
        <v>146.83000000000001</v>
      </c>
      <c r="H956" s="146">
        <v>1053.83</v>
      </c>
      <c r="I956" s="146">
        <v>859.92</v>
      </c>
      <c r="J956" s="146">
        <v>146.83000000000001</v>
      </c>
    </row>
    <row r="957" spans="1:10" x14ac:dyDescent="0.15">
      <c r="A957" s="147">
        <v>4275</v>
      </c>
      <c r="B957" s="147">
        <v>1584.67</v>
      </c>
      <c r="C957" s="147">
        <v>1210.58</v>
      </c>
      <c r="D957" s="147">
        <v>283.5</v>
      </c>
      <c r="E957" s="147">
        <v>1041.58</v>
      </c>
      <c r="F957" s="147">
        <v>847.92</v>
      </c>
      <c r="G957" s="147">
        <v>146.75</v>
      </c>
      <c r="H957" s="147">
        <v>1055.5</v>
      </c>
      <c r="I957" s="147">
        <v>861.83</v>
      </c>
      <c r="J957" s="147">
        <v>146.75</v>
      </c>
    </row>
    <row r="958" spans="1:10" x14ac:dyDescent="0.15">
      <c r="A958" s="146">
        <v>4279.5</v>
      </c>
      <c r="B958" s="146">
        <v>1586.33</v>
      </c>
      <c r="C958" s="146">
        <v>1212.75</v>
      </c>
      <c r="D958" s="146">
        <v>283.25</v>
      </c>
      <c r="E958" s="146">
        <v>1043.25</v>
      </c>
      <c r="F958" s="146">
        <v>849.83</v>
      </c>
      <c r="G958" s="146">
        <v>146.58000000000001</v>
      </c>
      <c r="H958" s="146">
        <v>1057.17</v>
      </c>
      <c r="I958" s="146">
        <v>863.75</v>
      </c>
      <c r="J958" s="146">
        <v>146.58000000000001</v>
      </c>
    </row>
    <row r="959" spans="1:10" x14ac:dyDescent="0.15">
      <c r="A959" s="147">
        <v>4284</v>
      </c>
      <c r="B959" s="147">
        <v>1588</v>
      </c>
      <c r="C959" s="147">
        <v>1214.92</v>
      </c>
      <c r="D959" s="147">
        <v>283</v>
      </c>
      <c r="E959" s="147">
        <v>1044.92</v>
      </c>
      <c r="F959" s="147">
        <v>851.83</v>
      </c>
      <c r="G959" s="147">
        <v>146.41999999999999</v>
      </c>
      <c r="H959" s="147">
        <v>1058.83</v>
      </c>
      <c r="I959" s="147">
        <v>865.75</v>
      </c>
      <c r="J959" s="147">
        <v>146.41999999999999</v>
      </c>
    </row>
    <row r="960" spans="1:10" x14ac:dyDescent="0.15">
      <c r="A960" s="146">
        <v>4288.5</v>
      </c>
      <c r="B960" s="146">
        <v>1589.67</v>
      </c>
      <c r="C960" s="146">
        <v>1217.17</v>
      </c>
      <c r="D960" s="146">
        <v>282.67</v>
      </c>
      <c r="E960" s="146">
        <v>1046.58</v>
      </c>
      <c r="F960" s="146">
        <v>853.75</v>
      </c>
      <c r="G960" s="146">
        <v>146.33000000000001</v>
      </c>
      <c r="H960" s="146">
        <v>1060.5</v>
      </c>
      <c r="I960" s="146">
        <v>867.67</v>
      </c>
      <c r="J960" s="146">
        <v>146.33000000000001</v>
      </c>
    </row>
    <row r="961" spans="1:10" x14ac:dyDescent="0.15">
      <c r="A961" s="147">
        <v>4293</v>
      </c>
      <c r="B961" s="147">
        <v>1591.33</v>
      </c>
      <c r="C961" s="147">
        <v>1219.42</v>
      </c>
      <c r="D961" s="147">
        <v>282.42</v>
      </c>
      <c r="E961" s="147">
        <v>1048.25</v>
      </c>
      <c r="F961" s="147">
        <v>855.67</v>
      </c>
      <c r="G961" s="147">
        <v>146.16999999999999</v>
      </c>
      <c r="H961" s="147">
        <v>1062.17</v>
      </c>
      <c r="I961" s="147">
        <v>869.58</v>
      </c>
      <c r="J961" s="147">
        <v>146.16999999999999</v>
      </c>
    </row>
    <row r="962" spans="1:10" x14ac:dyDescent="0.15">
      <c r="A962" s="146">
        <v>4297.5</v>
      </c>
      <c r="B962" s="146">
        <v>1593</v>
      </c>
      <c r="C962" s="146">
        <v>1221.58</v>
      </c>
      <c r="D962" s="146">
        <v>282.17</v>
      </c>
      <c r="E962" s="146">
        <v>1049.92</v>
      </c>
      <c r="F962" s="146">
        <v>857.67</v>
      </c>
      <c r="G962" s="146">
        <v>146</v>
      </c>
      <c r="H962" s="146">
        <v>1063.83</v>
      </c>
      <c r="I962" s="146">
        <v>871.58</v>
      </c>
      <c r="J962" s="146">
        <v>146</v>
      </c>
    </row>
    <row r="963" spans="1:10" x14ac:dyDescent="0.15">
      <c r="A963" s="147">
        <v>4302</v>
      </c>
      <c r="B963" s="147">
        <v>1594.67</v>
      </c>
      <c r="C963" s="147">
        <v>1223.75</v>
      </c>
      <c r="D963" s="147">
        <v>281.92</v>
      </c>
      <c r="E963" s="147">
        <v>1051.58</v>
      </c>
      <c r="F963" s="147">
        <v>859.58</v>
      </c>
      <c r="G963" s="147">
        <v>145.91999999999999</v>
      </c>
      <c r="H963" s="147">
        <v>1065.5</v>
      </c>
      <c r="I963" s="147">
        <v>873.5</v>
      </c>
      <c r="J963" s="147">
        <v>145.91999999999999</v>
      </c>
    </row>
    <row r="964" spans="1:10" x14ac:dyDescent="0.15">
      <c r="A964" s="146">
        <v>4306.5</v>
      </c>
      <c r="B964" s="146">
        <v>1596.33</v>
      </c>
      <c r="C964" s="146">
        <v>1225.92</v>
      </c>
      <c r="D964" s="146">
        <v>281.67</v>
      </c>
      <c r="E964" s="146">
        <v>1053.25</v>
      </c>
      <c r="F964" s="146">
        <v>861.58</v>
      </c>
      <c r="G964" s="146">
        <v>145.75</v>
      </c>
      <c r="H964" s="146">
        <v>1067.17</v>
      </c>
      <c r="I964" s="146">
        <v>875.5</v>
      </c>
      <c r="J964" s="146">
        <v>145.75</v>
      </c>
    </row>
    <row r="965" spans="1:10" x14ac:dyDescent="0.15">
      <c r="A965" s="147">
        <v>4311</v>
      </c>
      <c r="B965" s="147">
        <v>1598</v>
      </c>
      <c r="C965" s="147">
        <v>1228.17</v>
      </c>
      <c r="D965" s="147">
        <v>281.42</v>
      </c>
      <c r="E965" s="147">
        <v>1054.92</v>
      </c>
      <c r="F965" s="147">
        <v>863.5</v>
      </c>
      <c r="G965" s="147">
        <v>145.58000000000001</v>
      </c>
      <c r="H965" s="147">
        <v>1068.83</v>
      </c>
      <c r="I965" s="147">
        <v>877.42</v>
      </c>
      <c r="J965" s="147">
        <v>145.58000000000001</v>
      </c>
    </row>
    <row r="966" spans="1:10" x14ac:dyDescent="0.15">
      <c r="A966" s="146">
        <v>4315.5</v>
      </c>
      <c r="B966" s="146">
        <v>1599.67</v>
      </c>
      <c r="C966" s="146">
        <v>1230.42</v>
      </c>
      <c r="D966" s="146">
        <v>281.08</v>
      </c>
      <c r="E966" s="146">
        <v>1056.58</v>
      </c>
      <c r="F966" s="146">
        <v>865.42</v>
      </c>
      <c r="G966" s="146">
        <v>145.5</v>
      </c>
      <c r="H966" s="146">
        <v>1070.5</v>
      </c>
      <c r="I966" s="146">
        <v>879.33</v>
      </c>
      <c r="J966" s="146">
        <v>145.5</v>
      </c>
    </row>
    <row r="967" spans="1:10" x14ac:dyDescent="0.15">
      <c r="A967" s="147">
        <v>4320</v>
      </c>
      <c r="B967" s="147">
        <v>1601.33</v>
      </c>
      <c r="C967" s="147">
        <v>1232.58</v>
      </c>
      <c r="D967" s="147">
        <v>280.83</v>
      </c>
      <c r="E967" s="147">
        <v>1058.25</v>
      </c>
      <c r="F967" s="147">
        <v>867.42</v>
      </c>
      <c r="G967" s="147">
        <v>145.33000000000001</v>
      </c>
      <c r="H967" s="147">
        <v>1072.17</v>
      </c>
      <c r="I967" s="147">
        <v>881.33</v>
      </c>
      <c r="J967" s="147">
        <v>145.33000000000001</v>
      </c>
    </row>
    <row r="968" spans="1:10" x14ac:dyDescent="0.15">
      <c r="A968" s="146">
        <v>4324.5</v>
      </c>
      <c r="B968" s="146">
        <v>1603</v>
      </c>
      <c r="C968" s="146">
        <v>1234.75</v>
      </c>
      <c r="D968" s="146">
        <v>280.58</v>
      </c>
      <c r="E968" s="146">
        <v>1059.92</v>
      </c>
      <c r="F968" s="146">
        <v>869.25</v>
      </c>
      <c r="G968" s="146">
        <v>145.25</v>
      </c>
      <c r="H968" s="146">
        <v>1073.83</v>
      </c>
      <c r="I968" s="146">
        <v>883.17</v>
      </c>
      <c r="J968" s="146">
        <v>145.25</v>
      </c>
    </row>
    <row r="969" spans="1:10" x14ac:dyDescent="0.15">
      <c r="A969" s="147">
        <v>4329</v>
      </c>
      <c r="B969" s="147">
        <v>1604.67</v>
      </c>
      <c r="C969" s="147">
        <v>1237</v>
      </c>
      <c r="D969" s="147">
        <v>280.33</v>
      </c>
      <c r="E969" s="147">
        <v>1061.58</v>
      </c>
      <c r="F969" s="147">
        <v>871.25</v>
      </c>
      <c r="G969" s="147">
        <v>145.08000000000001</v>
      </c>
      <c r="H969" s="147">
        <v>1075.5</v>
      </c>
      <c r="I969" s="147">
        <v>885.17</v>
      </c>
      <c r="J969" s="147">
        <v>145.08000000000001</v>
      </c>
    </row>
    <row r="970" spans="1:10" x14ac:dyDescent="0.15">
      <c r="A970" s="146">
        <v>4333.5</v>
      </c>
      <c r="B970" s="146">
        <v>1606.33</v>
      </c>
      <c r="C970" s="146">
        <v>1239.17</v>
      </c>
      <c r="D970" s="146">
        <v>280.08</v>
      </c>
      <c r="E970" s="146">
        <v>1063.25</v>
      </c>
      <c r="F970" s="146">
        <v>873.25</v>
      </c>
      <c r="G970" s="146">
        <v>144.91999999999999</v>
      </c>
      <c r="H970" s="146">
        <v>1077.17</v>
      </c>
      <c r="I970" s="146">
        <v>887.17</v>
      </c>
      <c r="J970" s="146">
        <v>144.91999999999999</v>
      </c>
    </row>
    <row r="971" spans="1:10" x14ac:dyDescent="0.15">
      <c r="A971" s="147">
        <v>4338</v>
      </c>
      <c r="B971" s="147">
        <v>1608</v>
      </c>
      <c r="C971" s="147">
        <v>1241.33</v>
      </c>
      <c r="D971" s="147">
        <v>279.83</v>
      </c>
      <c r="E971" s="147">
        <v>1064.92</v>
      </c>
      <c r="F971" s="147">
        <v>875.08</v>
      </c>
      <c r="G971" s="147">
        <v>144.83000000000001</v>
      </c>
      <c r="H971" s="147">
        <v>1078.83</v>
      </c>
      <c r="I971" s="147">
        <v>889</v>
      </c>
      <c r="J971" s="147">
        <v>144.83000000000001</v>
      </c>
    </row>
    <row r="972" spans="1:10" x14ac:dyDescent="0.15">
      <c r="A972" s="146">
        <v>4342.5</v>
      </c>
      <c r="B972" s="146">
        <v>1609.67</v>
      </c>
      <c r="C972" s="146">
        <v>1243.58</v>
      </c>
      <c r="D972" s="146">
        <v>279.5</v>
      </c>
      <c r="E972" s="146">
        <v>1066.58</v>
      </c>
      <c r="F972" s="146">
        <v>877.08</v>
      </c>
      <c r="G972" s="146">
        <v>144.66999999999999</v>
      </c>
      <c r="H972" s="146">
        <v>1080.5</v>
      </c>
      <c r="I972" s="146">
        <v>891</v>
      </c>
      <c r="J972" s="146">
        <v>144.66999999999999</v>
      </c>
    </row>
    <row r="973" spans="1:10" x14ac:dyDescent="0.15">
      <c r="A973" s="147">
        <v>4347</v>
      </c>
      <c r="B973" s="147">
        <v>1611.33</v>
      </c>
      <c r="C973" s="147">
        <v>1245.75</v>
      </c>
      <c r="D973" s="147">
        <v>279.25</v>
      </c>
      <c r="E973" s="147">
        <v>1068.25</v>
      </c>
      <c r="F973" s="147">
        <v>879.08</v>
      </c>
      <c r="G973" s="147">
        <v>144.5</v>
      </c>
      <c r="H973" s="147">
        <v>1082.17</v>
      </c>
      <c r="I973" s="147">
        <v>893</v>
      </c>
      <c r="J973" s="147">
        <v>144.5</v>
      </c>
    </row>
    <row r="974" spans="1:10" x14ac:dyDescent="0.15">
      <c r="A974" s="146">
        <v>4351.5</v>
      </c>
      <c r="B974" s="146">
        <v>1613</v>
      </c>
      <c r="C974" s="146">
        <v>1248</v>
      </c>
      <c r="D974" s="146">
        <v>279</v>
      </c>
      <c r="E974" s="146">
        <v>1069.92</v>
      </c>
      <c r="F974" s="146">
        <v>880.92</v>
      </c>
      <c r="G974" s="146">
        <v>144.41999999999999</v>
      </c>
      <c r="H974" s="146">
        <v>1083.83</v>
      </c>
      <c r="I974" s="146">
        <v>894.83</v>
      </c>
      <c r="J974" s="146">
        <v>144.41999999999999</v>
      </c>
    </row>
    <row r="975" spans="1:10" x14ac:dyDescent="0.15">
      <c r="A975" s="147">
        <v>4356</v>
      </c>
      <c r="B975" s="147">
        <v>1614.67</v>
      </c>
      <c r="C975" s="147">
        <v>1250.17</v>
      </c>
      <c r="D975" s="147">
        <v>278.75</v>
      </c>
      <c r="E975" s="147">
        <v>1071.58</v>
      </c>
      <c r="F975" s="147">
        <v>882.92</v>
      </c>
      <c r="G975" s="147">
        <v>144.25</v>
      </c>
      <c r="H975" s="147">
        <v>1085.5</v>
      </c>
      <c r="I975" s="147">
        <v>896.83</v>
      </c>
      <c r="J975" s="147">
        <v>144.25</v>
      </c>
    </row>
    <row r="976" spans="1:10" x14ac:dyDescent="0.15">
      <c r="A976" s="146">
        <v>4360.5</v>
      </c>
      <c r="B976" s="146">
        <v>1616.33</v>
      </c>
      <c r="C976" s="146">
        <v>1252.33</v>
      </c>
      <c r="D976" s="146">
        <v>278.5</v>
      </c>
      <c r="E976" s="146">
        <v>1073.25</v>
      </c>
      <c r="F976" s="146">
        <v>884.92</v>
      </c>
      <c r="G976" s="146">
        <v>144.08000000000001</v>
      </c>
      <c r="H976" s="146">
        <v>1087.17</v>
      </c>
      <c r="I976" s="146">
        <v>898.83</v>
      </c>
      <c r="J976" s="146">
        <v>144.08000000000001</v>
      </c>
    </row>
    <row r="977" spans="1:10" x14ac:dyDescent="0.15">
      <c r="A977" s="147">
        <v>4365</v>
      </c>
      <c r="B977" s="147">
        <v>1618</v>
      </c>
      <c r="C977" s="147">
        <v>1254.5</v>
      </c>
      <c r="D977" s="147">
        <v>278.25</v>
      </c>
      <c r="E977" s="147">
        <v>1074.92</v>
      </c>
      <c r="F977" s="147">
        <v>886.75</v>
      </c>
      <c r="G977" s="147">
        <v>144</v>
      </c>
      <c r="H977" s="147">
        <v>1088.83</v>
      </c>
      <c r="I977" s="147">
        <v>900.67</v>
      </c>
      <c r="J977" s="147">
        <v>144</v>
      </c>
    </row>
    <row r="978" spans="1:10" x14ac:dyDescent="0.15">
      <c r="A978" s="146">
        <v>4369.5</v>
      </c>
      <c r="B978" s="146">
        <v>1619.67</v>
      </c>
      <c r="C978" s="146">
        <v>1256.83</v>
      </c>
      <c r="D978" s="146">
        <v>277.92</v>
      </c>
      <c r="E978" s="146">
        <v>1076.58</v>
      </c>
      <c r="F978" s="146">
        <v>888.75</v>
      </c>
      <c r="G978" s="146">
        <v>143.83000000000001</v>
      </c>
      <c r="H978" s="146">
        <v>1090.5</v>
      </c>
      <c r="I978" s="146">
        <v>902.67</v>
      </c>
      <c r="J978" s="146">
        <v>143.83000000000001</v>
      </c>
    </row>
    <row r="979" spans="1:10" x14ac:dyDescent="0.15">
      <c r="A979" s="147">
        <v>4374</v>
      </c>
      <c r="B979" s="147">
        <v>1621.33</v>
      </c>
      <c r="C979" s="147">
        <v>1259</v>
      </c>
      <c r="D979" s="147">
        <v>277.67</v>
      </c>
      <c r="E979" s="147">
        <v>1078.25</v>
      </c>
      <c r="F979" s="147">
        <v>890.67</v>
      </c>
      <c r="G979" s="147">
        <v>143.75</v>
      </c>
      <c r="H979" s="147">
        <v>1092.17</v>
      </c>
      <c r="I979" s="147">
        <v>904.58</v>
      </c>
      <c r="J979" s="147">
        <v>143.75</v>
      </c>
    </row>
    <row r="980" spans="1:10" x14ac:dyDescent="0.15">
      <c r="A980" s="146">
        <v>4378.5</v>
      </c>
      <c r="B980" s="146">
        <v>1623</v>
      </c>
      <c r="C980" s="146">
        <v>1261.17</v>
      </c>
      <c r="D980" s="146">
        <v>277.42</v>
      </c>
      <c r="E980" s="146">
        <v>1079.92</v>
      </c>
      <c r="F980" s="146">
        <v>892.58</v>
      </c>
      <c r="G980" s="146">
        <v>143.58000000000001</v>
      </c>
      <c r="H980" s="146">
        <v>1093.83</v>
      </c>
      <c r="I980" s="146">
        <v>906.5</v>
      </c>
      <c r="J980" s="146">
        <v>143.58000000000001</v>
      </c>
    </row>
    <row r="981" spans="1:10" x14ac:dyDescent="0.15">
      <c r="A981" s="147">
        <v>4383</v>
      </c>
      <c r="B981" s="147">
        <v>1624.67</v>
      </c>
      <c r="C981" s="147">
        <v>1263.33</v>
      </c>
      <c r="D981" s="147">
        <v>277.17</v>
      </c>
      <c r="E981" s="147">
        <v>1081.58</v>
      </c>
      <c r="F981" s="147">
        <v>894.58</v>
      </c>
      <c r="G981" s="147">
        <v>143.41999999999999</v>
      </c>
      <c r="H981" s="147">
        <v>1095.5</v>
      </c>
      <c r="I981" s="147">
        <v>908.5</v>
      </c>
      <c r="J981" s="147">
        <v>143.41999999999999</v>
      </c>
    </row>
    <row r="982" spans="1:10" x14ac:dyDescent="0.15">
      <c r="A982" s="146">
        <v>4387.5</v>
      </c>
      <c r="B982" s="146">
        <v>1626.33</v>
      </c>
      <c r="C982" s="146">
        <v>1265.58</v>
      </c>
      <c r="D982" s="146">
        <v>276.92</v>
      </c>
      <c r="E982" s="146">
        <v>1083.25</v>
      </c>
      <c r="F982" s="146">
        <v>896.5</v>
      </c>
      <c r="G982" s="146">
        <v>143.33000000000001</v>
      </c>
      <c r="H982" s="146">
        <v>1097.17</v>
      </c>
      <c r="I982" s="146">
        <v>910.42</v>
      </c>
      <c r="J982" s="146">
        <v>143.33000000000001</v>
      </c>
    </row>
    <row r="983" spans="1:10" x14ac:dyDescent="0.15">
      <c r="A983" s="147">
        <v>4392</v>
      </c>
      <c r="B983" s="147">
        <v>1628</v>
      </c>
      <c r="C983" s="147">
        <v>1267.75</v>
      </c>
      <c r="D983" s="147">
        <v>276.67</v>
      </c>
      <c r="E983" s="147">
        <v>1084.92</v>
      </c>
      <c r="F983" s="147">
        <v>898.42</v>
      </c>
      <c r="G983" s="147">
        <v>143.16999999999999</v>
      </c>
      <c r="H983" s="147">
        <v>1098.83</v>
      </c>
      <c r="I983" s="147">
        <v>912.33</v>
      </c>
      <c r="J983" s="147">
        <v>143.16999999999999</v>
      </c>
    </row>
    <row r="984" spans="1:10" x14ac:dyDescent="0.15">
      <c r="A984" s="146">
        <v>4396.5</v>
      </c>
      <c r="B984" s="146">
        <v>1629.67</v>
      </c>
      <c r="C984" s="146">
        <v>1269.92</v>
      </c>
      <c r="D984" s="146">
        <v>276.42</v>
      </c>
      <c r="E984" s="146">
        <v>1086.58</v>
      </c>
      <c r="F984" s="146">
        <v>900.42</v>
      </c>
      <c r="G984" s="146">
        <v>143</v>
      </c>
      <c r="H984" s="146">
        <v>1100.5</v>
      </c>
      <c r="I984" s="146">
        <v>914.33</v>
      </c>
      <c r="J984" s="146">
        <v>143</v>
      </c>
    </row>
    <row r="985" spans="1:10" x14ac:dyDescent="0.15">
      <c r="A985" s="147">
        <v>4401</v>
      </c>
      <c r="B985" s="147">
        <v>1631.33</v>
      </c>
      <c r="C985" s="147">
        <v>1272.17</v>
      </c>
      <c r="D985" s="147">
        <v>276.08</v>
      </c>
      <c r="E985" s="147">
        <v>1088.25</v>
      </c>
      <c r="F985" s="147">
        <v>902.33</v>
      </c>
      <c r="G985" s="147">
        <v>142.91999999999999</v>
      </c>
      <c r="H985" s="147">
        <v>1102.17</v>
      </c>
      <c r="I985" s="147">
        <v>916.25</v>
      </c>
      <c r="J985" s="147">
        <v>142.91999999999999</v>
      </c>
    </row>
    <row r="986" spans="1:10" x14ac:dyDescent="0.15">
      <c r="A986" s="146">
        <v>4405.5</v>
      </c>
      <c r="B986" s="146">
        <v>1633</v>
      </c>
      <c r="C986" s="146">
        <v>1274.42</v>
      </c>
      <c r="D986" s="146">
        <v>275.83</v>
      </c>
      <c r="E986" s="146">
        <v>1089.92</v>
      </c>
      <c r="F986" s="146">
        <v>904.25</v>
      </c>
      <c r="G986" s="146">
        <v>142.75</v>
      </c>
      <c r="H986" s="146">
        <v>1103.83</v>
      </c>
      <c r="I986" s="146">
        <v>918.17</v>
      </c>
      <c r="J986" s="146">
        <v>142.75</v>
      </c>
    </row>
    <row r="987" spans="1:10" x14ac:dyDescent="0.15">
      <c r="A987" s="147">
        <v>4410</v>
      </c>
      <c r="B987" s="147">
        <v>1634.67</v>
      </c>
      <c r="C987" s="147">
        <v>1276.58</v>
      </c>
      <c r="D987" s="147">
        <v>275.58</v>
      </c>
      <c r="E987" s="147">
        <v>1091.58</v>
      </c>
      <c r="F987" s="147">
        <v>906.25</v>
      </c>
      <c r="G987" s="147">
        <v>142.58000000000001</v>
      </c>
      <c r="H987" s="147">
        <v>1105.5</v>
      </c>
      <c r="I987" s="147">
        <v>920.17</v>
      </c>
      <c r="J987" s="147">
        <v>142.58000000000001</v>
      </c>
    </row>
    <row r="988" spans="1:10" x14ac:dyDescent="0.15">
      <c r="A988" s="146">
        <v>4414.5</v>
      </c>
      <c r="B988" s="146">
        <v>1636.33</v>
      </c>
      <c r="C988" s="146">
        <v>1278.75</v>
      </c>
      <c r="D988" s="146">
        <v>275.33</v>
      </c>
      <c r="E988" s="146">
        <v>1093.25</v>
      </c>
      <c r="F988" s="146">
        <v>908.17</v>
      </c>
      <c r="G988" s="146">
        <v>142.5</v>
      </c>
      <c r="H988" s="146">
        <v>1107.17</v>
      </c>
      <c r="I988" s="146">
        <v>922.08</v>
      </c>
      <c r="J988" s="146">
        <v>142.5</v>
      </c>
    </row>
    <row r="989" spans="1:10" x14ac:dyDescent="0.15">
      <c r="A989" s="147">
        <v>4419</v>
      </c>
      <c r="B989" s="147">
        <v>1638.08</v>
      </c>
      <c r="C989" s="147">
        <v>1281</v>
      </c>
      <c r="D989" s="147">
        <v>275.08</v>
      </c>
      <c r="E989" s="147">
        <v>1094.92</v>
      </c>
      <c r="F989" s="147">
        <v>910.08</v>
      </c>
      <c r="G989" s="147">
        <v>142.33000000000001</v>
      </c>
      <c r="H989" s="147">
        <v>1108.92</v>
      </c>
      <c r="I989" s="147">
        <v>924.08</v>
      </c>
      <c r="J989" s="147">
        <v>142.33000000000001</v>
      </c>
    </row>
    <row r="990" spans="1:10" x14ac:dyDescent="0.15">
      <c r="A990" s="146">
        <v>4423.5</v>
      </c>
      <c r="B990" s="146">
        <v>1639.75</v>
      </c>
      <c r="C990" s="146">
        <v>1283.25</v>
      </c>
      <c r="D990" s="146">
        <v>274.83</v>
      </c>
      <c r="E990" s="146">
        <v>1096.58</v>
      </c>
      <c r="F990" s="146">
        <v>912</v>
      </c>
      <c r="G990" s="146">
        <v>142.25</v>
      </c>
      <c r="H990" s="146">
        <v>1110.58</v>
      </c>
      <c r="I990" s="146">
        <v>926</v>
      </c>
      <c r="J990" s="146">
        <v>142.25</v>
      </c>
    </row>
    <row r="991" spans="1:10" x14ac:dyDescent="0.15">
      <c r="A991" s="147">
        <v>4428</v>
      </c>
      <c r="B991" s="147">
        <v>1641.42</v>
      </c>
      <c r="C991" s="147">
        <v>1285.5</v>
      </c>
      <c r="D991" s="147">
        <v>274.5</v>
      </c>
      <c r="E991" s="147">
        <v>1098.25</v>
      </c>
      <c r="F991" s="147">
        <v>914</v>
      </c>
      <c r="G991" s="147">
        <v>142.08000000000001</v>
      </c>
      <c r="H991" s="147">
        <v>1112.25</v>
      </c>
      <c r="I991" s="147">
        <v>928</v>
      </c>
      <c r="J991" s="147">
        <v>142.08000000000001</v>
      </c>
    </row>
    <row r="992" spans="1:10" x14ac:dyDescent="0.15">
      <c r="A992" s="146">
        <v>4432.5</v>
      </c>
      <c r="B992" s="146">
        <v>1643.08</v>
      </c>
      <c r="C992" s="146">
        <v>1287.67</v>
      </c>
      <c r="D992" s="146">
        <v>274.25</v>
      </c>
      <c r="E992" s="146">
        <v>1099.92</v>
      </c>
      <c r="F992" s="146">
        <v>915.92</v>
      </c>
      <c r="G992" s="146">
        <v>141.91999999999999</v>
      </c>
      <c r="H992" s="146">
        <v>1113.92</v>
      </c>
      <c r="I992" s="146">
        <v>929.92</v>
      </c>
      <c r="J992" s="146">
        <v>141.91999999999999</v>
      </c>
    </row>
    <row r="993" spans="1:10" x14ac:dyDescent="0.15">
      <c r="A993" s="147">
        <v>4437</v>
      </c>
      <c r="B993" s="147">
        <v>1644.75</v>
      </c>
      <c r="C993" s="147">
        <v>1289.83</v>
      </c>
      <c r="D993" s="147">
        <v>274</v>
      </c>
      <c r="E993" s="147">
        <v>1101.58</v>
      </c>
      <c r="F993" s="147">
        <v>917.83</v>
      </c>
      <c r="G993" s="147">
        <v>141.83000000000001</v>
      </c>
      <c r="H993" s="147">
        <v>1115.58</v>
      </c>
      <c r="I993" s="147">
        <v>931.83</v>
      </c>
      <c r="J993" s="147">
        <v>141.83000000000001</v>
      </c>
    </row>
    <row r="994" spans="1:10" x14ac:dyDescent="0.15">
      <c r="A994" s="146">
        <v>4441.5</v>
      </c>
      <c r="B994" s="146">
        <v>1646.42</v>
      </c>
      <c r="C994" s="146">
        <v>1292.08</v>
      </c>
      <c r="D994" s="146">
        <v>273.75</v>
      </c>
      <c r="E994" s="146">
        <v>1103.25</v>
      </c>
      <c r="F994" s="146">
        <v>919.83</v>
      </c>
      <c r="G994" s="146">
        <v>141.66999999999999</v>
      </c>
      <c r="H994" s="146">
        <v>1117.25</v>
      </c>
      <c r="I994" s="146">
        <v>933.83</v>
      </c>
      <c r="J994" s="146">
        <v>141.66999999999999</v>
      </c>
    </row>
    <row r="995" spans="1:10" x14ac:dyDescent="0.15">
      <c r="A995" s="147">
        <v>4446</v>
      </c>
      <c r="B995" s="147">
        <v>1648.08</v>
      </c>
      <c r="C995" s="147">
        <v>1294.25</v>
      </c>
      <c r="D995" s="147">
        <v>273.5</v>
      </c>
      <c r="E995" s="147">
        <v>1104.92</v>
      </c>
      <c r="F995" s="147">
        <v>921.83</v>
      </c>
      <c r="G995" s="147">
        <v>141.5</v>
      </c>
      <c r="H995" s="147">
        <v>1118.92</v>
      </c>
      <c r="I995" s="147">
        <v>935.83</v>
      </c>
      <c r="J995" s="147">
        <v>141.5</v>
      </c>
    </row>
    <row r="996" spans="1:10" x14ac:dyDescent="0.15">
      <c r="A996" s="146">
        <v>4450.5</v>
      </c>
      <c r="B996" s="146">
        <v>1649.75</v>
      </c>
      <c r="C996" s="146">
        <v>1296.42</v>
      </c>
      <c r="D996" s="146">
        <v>273.25</v>
      </c>
      <c r="E996" s="146">
        <v>1106.58</v>
      </c>
      <c r="F996" s="146">
        <v>923.67</v>
      </c>
      <c r="G996" s="146">
        <v>141.41999999999999</v>
      </c>
      <c r="H996" s="146">
        <v>1120.58</v>
      </c>
      <c r="I996" s="146">
        <v>937.67</v>
      </c>
      <c r="J996" s="146">
        <v>141.41999999999999</v>
      </c>
    </row>
    <row r="997" spans="1:10" x14ac:dyDescent="0.15">
      <c r="A997" s="147">
        <v>4455</v>
      </c>
      <c r="B997" s="147">
        <v>1651.42</v>
      </c>
      <c r="C997" s="147">
        <v>1298.67</v>
      </c>
      <c r="D997" s="147">
        <v>272.92</v>
      </c>
      <c r="E997" s="147">
        <v>1108.25</v>
      </c>
      <c r="F997" s="147">
        <v>925.67</v>
      </c>
      <c r="G997" s="147">
        <v>141.25</v>
      </c>
      <c r="H997" s="147">
        <v>1122.25</v>
      </c>
      <c r="I997" s="147">
        <v>939.67</v>
      </c>
      <c r="J997" s="147">
        <v>141.25</v>
      </c>
    </row>
    <row r="998" spans="1:10" x14ac:dyDescent="0.15">
      <c r="A998" s="146">
        <v>4459.5</v>
      </c>
      <c r="B998" s="146">
        <v>1653.08</v>
      </c>
      <c r="C998" s="146">
        <v>1300.92</v>
      </c>
      <c r="D998" s="146">
        <v>272.67</v>
      </c>
      <c r="E998" s="146">
        <v>1109.92</v>
      </c>
      <c r="F998" s="146">
        <v>927.67</v>
      </c>
      <c r="G998" s="146">
        <v>141.08000000000001</v>
      </c>
      <c r="H998" s="146">
        <v>1123.92</v>
      </c>
      <c r="I998" s="146">
        <v>941.67</v>
      </c>
      <c r="J998" s="146">
        <v>141.08000000000001</v>
      </c>
    </row>
    <row r="999" spans="1:10" x14ac:dyDescent="0.15">
      <c r="A999" s="147">
        <v>4464</v>
      </c>
      <c r="B999" s="147">
        <v>1654.75</v>
      </c>
      <c r="C999" s="147">
        <v>1303.08</v>
      </c>
      <c r="D999" s="147">
        <v>272.42</v>
      </c>
      <c r="E999" s="147">
        <v>1111.58</v>
      </c>
      <c r="F999" s="147">
        <v>929.5</v>
      </c>
      <c r="G999" s="147">
        <v>141</v>
      </c>
      <c r="H999" s="147">
        <v>1125.58</v>
      </c>
      <c r="I999" s="147">
        <v>943.5</v>
      </c>
      <c r="J999" s="147">
        <v>141</v>
      </c>
    </row>
    <row r="1000" spans="1:10" x14ac:dyDescent="0.15">
      <c r="A1000" s="146">
        <v>4468.5</v>
      </c>
      <c r="B1000" s="146">
        <v>1656.42</v>
      </c>
      <c r="C1000" s="146">
        <v>1305.25</v>
      </c>
      <c r="D1000" s="146">
        <v>272.17</v>
      </c>
      <c r="E1000" s="146">
        <v>1113.25</v>
      </c>
      <c r="F1000" s="146">
        <v>931.5</v>
      </c>
      <c r="G1000" s="146">
        <v>140.83000000000001</v>
      </c>
      <c r="H1000" s="146">
        <v>1127.25</v>
      </c>
      <c r="I1000" s="146">
        <v>945.5</v>
      </c>
      <c r="J1000" s="146">
        <v>140.83000000000001</v>
      </c>
    </row>
    <row r="1001" spans="1:10" x14ac:dyDescent="0.15">
      <c r="A1001" s="147">
        <v>4473</v>
      </c>
      <c r="B1001" s="147">
        <v>1658.08</v>
      </c>
      <c r="C1001" s="147">
        <v>1307.42</v>
      </c>
      <c r="D1001" s="147">
        <v>271.92</v>
      </c>
      <c r="E1001" s="147">
        <v>1114.92</v>
      </c>
      <c r="F1001" s="147">
        <v>933.42</v>
      </c>
      <c r="G1001" s="147">
        <v>140.75</v>
      </c>
      <c r="H1001" s="147">
        <v>1128.92</v>
      </c>
      <c r="I1001" s="147">
        <v>947.42</v>
      </c>
      <c r="J1001" s="147">
        <v>140.75</v>
      </c>
    </row>
    <row r="1002" spans="1:10" x14ac:dyDescent="0.15">
      <c r="A1002" s="146">
        <v>4477.5</v>
      </c>
      <c r="B1002" s="146">
        <v>1659.75</v>
      </c>
      <c r="C1002" s="146">
        <v>1309.67</v>
      </c>
      <c r="D1002" s="146">
        <v>271.67</v>
      </c>
      <c r="E1002" s="146">
        <v>1116.58</v>
      </c>
      <c r="F1002" s="146">
        <v>935.33</v>
      </c>
      <c r="G1002" s="146">
        <v>140.58000000000001</v>
      </c>
      <c r="H1002" s="146">
        <v>1130.58</v>
      </c>
      <c r="I1002" s="146">
        <v>949.33</v>
      </c>
      <c r="J1002" s="146">
        <v>140.58000000000001</v>
      </c>
    </row>
    <row r="1003" spans="1:10" x14ac:dyDescent="0.15">
      <c r="A1003" s="147">
        <v>4482</v>
      </c>
      <c r="B1003" s="147">
        <v>1661.42</v>
      </c>
      <c r="C1003" s="147">
        <v>1311.92</v>
      </c>
      <c r="D1003" s="147">
        <v>271.33</v>
      </c>
      <c r="E1003" s="147">
        <v>1118.25</v>
      </c>
      <c r="F1003" s="147">
        <v>937.33</v>
      </c>
      <c r="G1003" s="147">
        <v>140.41999999999999</v>
      </c>
      <c r="H1003" s="147">
        <v>1132.25</v>
      </c>
      <c r="I1003" s="147">
        <v>951.33</v>
      </c>
      <c r="J1003" s="147">
        <v>140.41999999999999</v>
      </c>
    </row>
    <row r="1004" spans="1:10" x14ac:dyDescent="0.15">
      <c r="A1004" s="146">
        <v>4486.5</v>
      </c>
      <c r="B1004" s="146">
        <v>1663.08</v>
      </c>
      <c r="C1004" s="146">
        <v>1314.08</v>
      </c>
      <c r="D1004" s="146">
        <v>271.08</v>
      </c>
      <c r="E1004" s="146">
        <v>1119.92</v>
      </c>
      <c r="F1004" s="146">
        <v>939.25</v>
      </c>
      <c r="G1004" s="146">
        <v>140.33000000000001</v>
      </c>
      <c r="H1004" s="146">
        <v>1133.92</v>
      </c>
      <c r="I1004" s="146">
        <v>953.25</v>
      </c>
      <c r="J1004" s="146">
        <v>140.33000000000001</v>
      </c>
    </row>
    <row r="1005" spans="1:10" x14ac:dyDescent="0.15">
      <c r="A1005" s="147">
        <v>4491</v>
      </c>
      <c r="B1005" s="147">
        <v>1664.75</v>
      </c>
      <c r="C1005" s="147">
        <v>1316.25</v>
      </c>
      <c r="D1005" s="147">
        <v>270.83</v>
      </c>
      <c r="E1005" s="147">
        <v>1121.58</v>
      </c>
      <c r="F1005" s="147">
        <v>941.17</v>
      </c>
      <c r="G1005" s="147">
        <v>140.16999999999999</v>
      </c>
      <c r="H1005" s="147">
        <v>1135.58</v>
      </c>
      <c r="I1005" s="147">
        <v>955.17</v>
      </c>
      <c r="J1005" s="147">
        <v>140.16999999999999</v>
      </c>
    </row>
    <row r="1006" spans="1:10" x14ac:dyDescent="0.15">
      <c r="A1006" s="146">
        <v>4495.5</v>
      </c>
      <c r="B1006" s="146">
        <v>1666.42</v>
      </c>
      <c r="C1006" s="146">
        <v>1318.5</v>
      </c>
      <c r="D1006" s="146">
        <v>270.58</v>
      </c>
      <c r="E1006" s="146">
        <v>1123.25</v>
      </c>
      <c r="F1006" s="146">
        <v>943.17</v>
      </c>
      <c r="G1006" s="146">
        <v>140</v>
      </c>
      <c r="H1006" s="146">
        <v>1137.25</v>
      </c>
      <c r="I1006" s="146">
        <v>957.17</v>
      </c>
      <c r="J1006" s="146">
        <v>140</v>
      </c>
    </row>
    <row r="1007" spans="1:10" x14ac:dyDescent="0.15">
      <c r="A1007" s="147">
        <v>4500</v>
      </c>
      <c r="B1007" s="147">
        <v>1668.08</v>
      </c>
      <c r="C1007" s="147">
        <v>1320.67</v>
      </c>
      <c r="D1007" s="147">
        <v>270.33</v>
      </c>
      <c r="E1007" s="147">
        <v>1124.92</v>
      </c>
      <c r="F1007" s="147">
        <v>945.08</v>
      </c>
      <c r="G1007" s="147">
        <v>139.91999999999999</v>
      </c>
      <c r="H1007" s="147">
        <v>1138.92</v>
      </c>
      <c r="I1007" s="147">
        <v>959.08</v>
      </c>
      <c r="J1007" s="147">
        <v>139.91999999999999</v>
      </c>
    </row>
    <row r="1008" spans="1:10" x14ac:dyDescent="0.15">
      <c r="A1008" s="146">
        <v>4504.5</v>
      </c>
      <c r="B1008" s="146">
        <v>1669.75</v>
      </c>
      <c r="C1008" s="146">
        <v>1322.83</v>
      </c>
      <c r="D1008" s="146">
        <v>270.08</v>
      </c>
      <c r="E1008" s="146">
        <v>1126.67</v>
      </c>
      <c r="F1008" s="146">
        <v>947.08</v>
      </c>
      <c r="G1008" s="146">
        <v>139.75</v>
      </c>
      <c r="H1008" s="146">
        <v>1140.58</v>
      </c>
      <c r="I1008" s="146">
        <v>961</v>
      </c>
      <c r="J1008" s="146">
        <v>139.75</v>
      </c>
    </row>
    <row r="1009" spans="1:10" x14ac:dyDescent="0.15">
      <c r="A1009" s="147">
        <v>4509</v>
      </c>
      <c r="B1009" s="147">
        <v>1671.42</v>
      </c>
      <c r="C1009" s="147">
        <v>1325.08</v>
      </c>
      <c r="D1009" s="147">
        <v>269.75</v>
      </c>
      <c r="E1009" s="147">
        <v>1128.33</v>
      </c>
      <c r="F1009" s="147">
        <v>949.08</v>
      </c>
      <c r="G1009" s="147">
        <v>139.58000000000001</v>
      </c>
      <c r="H1009" s="147">
        <v>1142.25</v>
      </c>
      <c r="I1009" s="147">
        <v>963</v>
      </c>
      <c r="J1009" s="147">
        <v>139.58000000000001</v>
      </c>
    </row>
    <row r="1010" spans="1:10" x14ac:dyDescent="0.15">
      <c r="A1010" s="146">
        <v>4513.5</v>
      </c>
      <c r="B1010" s="146">
        <v>1673.08</v>
      </c>
      <c r="C1010" s="146">
        <v>1327.25</v>
      </c>
      <c r="D1010" s="146">
        <v>269.5</v>
      </c>
      <c r="E1010" s="146">
        <v>1130</v>
      </c>
      <c r="F1010" s="146">
        <v>951</v>
      </c>
      <c r="G1010" s="146">
        <v>139.5</v>
      </c>
      <c r="H1010" s="146">
        <v>1143.92</v>
      </c>
      <c r="I1010" s="146">
        <v>964.92</v>
      </c>
      <c r="J1010" s="146">
        <v>139.5</v>
      </c>
    </row>
    <row r="1011" spans="1:10" x14ac:dyDescent="0.15">
      <c r="A1011" s="147">
        <v>4518</v>
      </c>
      <c r="B1011" s="147">
        <v>1674.75</v>
      </c>
      <c r="C1011" s="147">
        <v>1329.5</v>
      </c>
      <c r="D1011" s="147">
        <v>269.25</v>
      </c>
      <c r="E1011" s="147">
        <v>1131.67</v>
      </c>
      <c r="F1011" s="147">
        <v>952.92</v>
      </c>
      <c r="G1011" s="147">
        <v>139.33000000000001</v>
      </c>
      <c r="H1011" s="147">
        <v>1145.58</v>
      </c>
      <c r="I1011" s="147">
        <v>966.83</v>
      </c>
      <c r="J1011" s="147">
        <v>139.33000000000001</v>
      </c>
    </row>
    <row r="1012" spans="1:10" x14ac:dyDescent="0.15">
      <c r="A1012" s="146">
        <v>4522.5</v>
      </c>
      <c r="B1012" s="146">
        <v>1676.42</v>
      </c>
      <c r="C1012" s="146">
        <v>1331.67</v>
      </c>
      <c r="D1012" s="146">
        <v>269</v>
      </c>
      <c r="E1012" s="146">
        <v>1133.33</v>
      </c>
      <c r="F1012" s="146">
        <v>954.83</v>
      </c>
      <c r="G1012" s="146">
        <v>139.25</v>
      </c>
      <c r="H1012" s="146">
        <v>1147.25</v>
      </c>
      <c r="I1012" s="146">
        <v>968.75</v>
      </c>
      <c r="J1012" s="146">
        <v>139.25</v>
      </c>
    </row>
    <row r="1013" spans="1:10" x14ac:dyDescent="0.15">
      <c r="A1013" s="147">
        <v>4527</v>
      </c>
      <c r="B1013" s="147">
        <v>1678.08</v>
      </c>
      <c r="C1013" s="147">
        <v>1333.83</v>
      </c>
      <c r="D1013" s="147">
        <v>268.75</v>
      </c>
      <c r="E1013" s="147">
        <v>1135</v>
      </c>
      <c r="F1013" s="147">
        <v>956.83</v>
      </c>
      <c r="G1013" s="147">
        <v>139.08000000000001</v>
      </c>
      <c r="H1013" s="147">
        <v>1148.92</v>
      </c>
      <c r="I1013" s="147">
        <v>970.75</v>
      </c>
      <c r="J1013" s="147">
        <v>139.08000000000001</v>
      </c>
    </row>
    <row r="1014" spans="1:10" x14ac:dyDescent="0.15">
      <c r="A1014" s="146">
        <v>4531.5</v>
      </c>
      <c r="B1014" s="146">
        <v>1679.75</v>
      </c>
      <c r="C1014" s="146">
        <v>1336</v>
      </c>
      <c r="D1014" s="146">
        <v>268.5</v>
      </c>
      <c r="E1014" s="146">
        <v>1136.67</v>
      </c>
      <c r="F1014" s="146">
        <v>958.75</v>
      </c>
      <c r="G1014" s="146">
        <v>138.91999999999999</v>
      </c>
      <c r="H1014" s="146">
        <v>1150.58</v>
      </c>
      <c r="I1014" s="146">
        <v>972.67</v>
      </c>
      <c r="J1014" s="146">
        <v>138.91999999999999</v>
      </c>
    </row>
    <row r="1015" spans="1:10" x14ac:dyDescent="0.15">
      <c r="A1015" s="147">
        <v>4536</v>
      </c>
      <c r="B1015" s="147">
        <v>1681.42</v>
      </c>
      <c r="C1015" s="147">
        <v>1338.33</v>
      </c>
      <c r="D1015" s="147">
        <v>268.17</v>
      </c>
      <c r="E1015" s="147">
        <v>1138.33</v>
      </c>
      <c r="F1015" s="147">
        <v>960.67</v>
      </c>
      <c r="G1015" s="147">
        <v>138.83000000000001</v>
      </c>
      <c r="H1015" s="147">
        <v>1152.25</v>
      </c>
      <c r="I1015" s="147">
        <v>974.58</v>
      </c>
      <c r="J1015" s="147">
        <v>138.83000000000001</v>
      </c>
    </row>
    <row r="1016" spans="1:10" x14ac:dyDescent="0.15">
      <c r="A1016" s="146">
        <v>4540.5</v>
      </c>
      <c r="B1016" s="146">
        <v>1683.08</v>
      </c>
      <c r="C1016" s="146">
        <v>1340.5</v>
      </c>
      <c r="D1016" s="146">
        <v>267.92</v>
      </c>
      <c r="E1016" s="146">
        <v>1140</v>
      </c>
      <c r="F1016" s="146">
        <v>962.67</v>
      </c>
      <c r="G1016" s="146">
        <v>138.66999999999999</v>
      </c>
      <c r="H1016" s="146">
        <v>1153.92</v>
      </c>
      <c r="I1016" s="146">
        <v>976.58</v>
      </c>
      <c r="J1016" s="146">
        <v>138.66999999999999</v>
      </c>
    </row>
    <row r="1017" spans="1:10" x14ac:dyDescent="0.15">
      <c r="A1017" s="147">
        <v>4545</v>
      </c>
      <c r="B1017" s="147">
        <v>1684.75</v>
      </c>
      <c r="C1017" s="147">
        <v>1342.67</v>
      </c>
      <c r="D1017" s="147">
        <v>267.67</v>
      </c>
      <c r="E1017" s="147">
        <v>1141.67</v>
      </c>
      <c r="F1017" s="147">
        <v>964.58</v>
      </c>
      <c r="G1017" s="147">
        <v>138.5</v>
      </c>
      <c r="H1017" s="147">
        <v>1155.58</v>
      </c>
      <c r="I1017" s="147">
        <v>978.5</v>
      </c>
      <c r="J1017" s="147">
        <v>138.5</v>
      </c>
    </row>
    <row r="1018" spans="1:10" x14ac:dyDescent="0.15">
      <c r="A1018" s="146">
        <v>4549.5</v>
      </c>
      <c r="B1018" s="146">
        <v>1686.42</v>
      </c>
      <c r="C1018" s="146">
        <v>1344.83</v>
      </c>
      <c r="D1018" s="146">
        <v>267.42</v>
      </c>
      <c r="E1018" s="146">
        <v>1143.33</v>
      </c>
      <c r="F1018" s="146">
        <v>966.5</v>
      </c>
      <c r="G1018" s="146">
        <v>138.41999999999999</v>
      </c>
      <c r="H1018" s="146">
        <v>1157.25</v>
      </c>
      <c r="I1018" s="146">
        <v>980.42</v>
      </c>
      <c r="J1018" s="146">
        <v>138.41999999999999</v>
      </c>
    </row>
    <row r="1019" spans="1:10" x14ac:dyDescent="0.15">
      <c r="A1019" s="147">
        <v>4554</v>
      </c>
      <c r="B1019" s="147">
        <v>1688.08</v>
      </c>
      <c r="C1019" s="147">
        <v>1347.08</v>
      </c>
      <c r="D1019" s="147">
        <v>267.17</v>
      </c>
      <c r="E1019" s="147">
        <v>1145</v>
      </c>
      <c r="F1019" s="147">
        <v>968.5</v>
      </c>
      <c r="G1019" s="147">
        <v>138.25</v>
      </c>
      <c r="H1019" s="147">
        <v>1158.92</v>
      </c>
      <c r="I1019" s="147">
        <v>982.42</v>
      </c>
      <c r="J1019" s="147">
        <v>138.25</v>
      </c>
    </row>
    <row r="1020" spans="1:10" x14ac:dyDescent="0.15">
      <c r="A1020" s="146">
        <v>4558.5</v>
      </c>
      <c r="B1020" s="146">
        <v>1689.75</v>
      </c>
      <c r="C1020" s="146">
        <v>1349.25</v>
      </c>
      <c r="D1020" s="146">
        <v>266.92</v>
      </c>
      <c r="E1020" s="146">
        <v>1146.67</v>
      </c>
      <c r="F1020" s="146">
        <v>970.42</v>
      </c>
      <c r="G1020" s="146">
        <v>138.08000000000001</v>
      </c>
      <c r="H1020" s="146">
        <v>1160.58</v>
      </c>
      <c r="I1020" s="146">
        <v>984.33</v>
      </c>
      <c r="J1020" s="146">
        <v>138.08000000000001</v>
      </c>
    </row>
    <row r="1021" spans="1:10" x14ac:dyDescent="0.15">
      <c r="A1021" s="147">
        <v>4563</v>
      </c>
      <c r="B1021" s="147">
        <v>1691.42</v>
      </c>
      <c r="C1021" s="147">
        <v>1351.5</v>
      </c>
      <c r="D1021" s="147">
        <v>266.58</v>
      </c>
      <c r="E1021" s="147">
        <v>1148.33</v>
      </c>
      <c r="F1021" s="147">
        <v>972.33</v>
      </c>
      <c r="G1021" s="147">
        <v>138</v>
      </c>
      <c r="H1021" s="147">
        <v>1162.25</v>
      </c>
      <c r="I1021" s="147">
        <v>986.25</v>
      </c>
      <c r="J1021" s="147">
        <v>138</v>
      </c>
    </row>
    <row r="1022" spans="1:10" x14ac:dyDescent="0.15">
      <c r="A1022" s="146">
        <v>4567.5</v>
      </c>
      <c r="B1022" s="146">
        <v>1693.08</v>
      </c>
      <c r="C1022" s="146">
        <v>1353.67</v>
      </c>
      <c r="D1022" s="146">
        <v>266.33</v>
      </c>
      <c r="E1022" s="146">
        <v>1150</v>
      </c>
      <c r="F1022" s="146">
        <v>974.33</v>
      </c>
      <c r="G1022" s="146">
        <v>137.83000000000001</v>
      </c>
      <c r="H1022" s="146">
        <v>1163.92</v>
      </c>
      <c r="I1022" s="146">
        <v>988.25</v>
      </c>
      <c r="J1022" s="146">
        <v>137.83000000000001</v>
      </c>
    </row>
    <row r="1023" spans="1:10" x14ac:dyDescent="0.15">
      <c r="A1023" s="147">
        <v>4572</v>
      </c>
      <c r="B1023" s="147">
        <v>1694.75</v>
      </c>
      <c r="C1023" s="147">
        <v>1355.92</v>
      </c>
      <c r="D1023" s="147">
        <v>266.08</v>
      </c>
      <c r="E1023" s="147">
        <v>1151.67</v>
      </c>
      <c r="F1023" s="147">
        <v>976.17</v>
      </c>
      <c r="G1023" s="147">
        <v>137.75</v>
      </c>
      <c r="H1023" s="147">
        <v>1165.58</v>
      </c>
      <c r="I1023" s="147">
        <v>990.08</v>
      </c>
      <c r="J1023" s="147">
        <v>137.75</v>
      </c>
    </row>
    <row r="1024" spans="1:10" x14ac:dyDescent="0.15">
      <c r="A1024" s="146">
        <v>4576.5</v>
      </c>
      <c r="B1024" s="146">
        <v>1696.42</v>
      </c>
      <c r="C1024" s="146">
        <v>1358.08</v>
      </c>
      <c r="D1024" s="146">
        <v>265.83</v>
      </c>
      <c r="E1024" s="146">
        <v>1153.33</v>
      </c>
      <c r="F1024" s="146">
        <v>978.17</v>
      </c>
      <c r="G1024" s="146">
        <v>137.58000000000001</v>
      </c>
      <c r="H1024" s="146">
        <v>1167.25</v>
      </c>
      <c r="I1024" s="146">
        <v>992.08</v>
      </c>
      <c r="J1024" s="146">
        <v>137.58000000000001</v>
      </c>
    </row>
    <row r="1025" spans="1:10" x14ac:dyDescent="0.15">
      <c r="A1025" s="147">
        <v>4581</v>
      </c>
      <c r="B1025" s="147">
        <v>1698.08</v>
      </c>
      <c r="C1025" s="147">
        <v>1360.25</v>
      </c>
      <c r="D1025" s="147">
        <v>265.58</v>
      </c>
      <c r="E1025" s="147">
        <v>1155</v>
      </c>
      <c r="F1025" s="147">
        <v>980.17</v>
      </c>
      <c r="G1025" s="147">
        <v>137.41999999999999</v>
      </c>
      <c r="H1025" s="147">
        <v>1168.92</v>
      </c>
      <c r="I1025" s="147">
        <v>994.08</v>
      </c>
      <c r="J1025" s="147">
        <v>137.41999999999999</v>
      </c>
    </row>
    <row r="1026" spans="1:10" x14ac:dyDescent="0.15">
      <c r="A1026" s="146">
        <v>4585.5</v>
      </c>
      <c r="B1026" s="146">
        <v>1699.75</v>
      </c>
      <c r="C1026" s="146">
        <v>1362.42</v>
      </c>
      <c r="D1026" s="146">
        <v>265.33</v>
      </c>
      <c r="E1026" s="146">
        <v>1156.67</v>
      </c>
      <c r="F1026" s="146">
        <v>982.08</v>
      </c>
      <c r="G1026" s="146">
        <v>137.33000000000001</v>
      </c>
      <c r="H1026" s="146">
        <v>1170.58</v>
      </c>
      <c r="I1026" s="146">
        <v>996</v>
      </c>
      <c r="J1026" s="146">
        <v>137.33000000000001</v>
      </c>
    </row>
    <row r="1027" spans="1:10" x14ac:dyDescent="0.15">
      <c r="A1027" s="147">
        <v>4590</v>
      </c>
      <c r="B1027" s="147">
        <v>1701.42</v>
      </c>
      <c r="C1027" s="147">
        <v>1364.75</v>
      </c>
      <c r="D1027" s="147">
        <v>265</v>
      </c>
      <c r="E1027" s="147">
        <v>1158.33</v>
      </c>
      <c r="F1027" s="147">
        <v>984</v>
      </c>
      <c r="G1027" s="147">
        <v>137.16999999999999</v>
      </c>
      <c r="H1027" s="147">
        <v>1172.25</v>
      </c>
      <c r="I1027" s="147">
        <v>997.92</v>
      </c>
      <c r="J1027" s="147">
        <v>137.16999999999999</v>
      </c>
    </row>
    <row r="1028" spans="1:10" x14ac:dyDescent="0.15">
      <c r="A1028" s="146">
        <v>4594.5</v>
      </c>
      <c r="B1028" s="146">
        <v>1703.08</v>
      </c>
      <c r="C1028" s="146">
        <v>1366.92</v>
      </c>
      <c r="D1028" s="146">
        <v>264.75</v>
      </c>
      <c r="E1028" s="146">
        <v>1160</v>
      </c>
      <c r="F1028" s="146">
        <v>986</v>
      </c>
      <c r="G1028" s="146">
        <v>137</v>
      </c>
      <c r="H1028" s="146">
        <v>1173.92</v>
      </c>
      <c r="I1028" s="146">
        <v>999.92</v>
      </c>
      <c r="J1028" s="146">
        <v>137</v>
      </c>
    </row>
    <row r="1029" spans="1:10" x14ac:dyDescent="0.15">
      <c r="A1029" s="147">
        <v>4599</v>
      </c>
      <c r="B1029" s="147">
        <v>1704.75</v>
      </c>
      <c r="C1029" s="147">
        <v>1369.08</v>
      </c>
      <c r="D1029" s="147">
        <v>264.5</v>
      </c>
      <c r="E1029" s="147">
        <v>1161.67</v>
      </c>
      <c r="F1029" s="147">
        <v>987.92</v>
      </c>
      <c r="G1029" s="147">
        <v>136.91999999999999</v>
      </c>
      <c r="H1029" s="147">
        <v>1175.58</v>
      </c>
      <c r="I1029" s="147">
        <v>1001.83</v>
      </c>
      <c r="J1029" s="147">
        <v>136.91999999999999</v>
      </c>
    </row>
    <row r="1030" spans="1:10" x14ac:dyDescent="0.15">
      <c r="A1030" s="146">
        <v>4603.5</v>
      </c>
      <c r="B1030" s="146">
        <v>1706.42</v>
      </c>
      <c r="C1030" s="146">
        <v>1371.25</v>
      </c>
      <c r="D1030" s="146">
        <v>264.25</v>
      </c>
      <c r="E1030" s="146">
        <v>1163.33</v>
      </c>
      <c r="F1030" s="146">
        <v>989.83</v>
      </c>
      <c r="G1030" s="146">
        <v>136.75</v>
      </c>
      <c r="H1030" s="146">
        <v>1177.25</v>
      </c>
      <c r="I1030" s="146">
        <v>1003.75</v>
      </c>
      <c r="J1030" s="146">
        <v>136.75</v>
      </c>
    </row>
    <row r="1031" spans="1:10" x14ac:dyDescent="0.15">
      <c r="A1031" s="147">
        <v>4608</v>
      </c>
      <c r="B1031" s="147">
        <v>1708.08</v>
      </c>
      <c r="C1031" s="147">
        <v>1373.5</v>
      </c>
      <c r="D1031" s="147">
        <v>264</v>
      </c>
      <c r="E1031" s="147">
        <v>1165</v>
      </c>
      <c r="F1031" s="147">
        <v>991.83</v>
      </c>
      <c r="G1031" s="147">
        <v>136.58000000000001</v>
      </c>
      <c r="H1031" s="147">
        <v>1178.92</v>
      </c>
      <c r="I1031" s="147">
        <v>1005.75</v>
      </c>
      <c r="J1031" s="147">
        <v>136.58000000000001</v>
      </c>
    </row>
    <row r="1032" spans="1:10" x14ac:dyDescent="0.15">
      <c r="A1032" s="146">
        <v>4612.5</v>
      </c>
      <c r="B1032" s="146">
        <v>1709.75</v>
      </c>
      <c r="C1032" s="146">
        <v>1375.67</v>
      </c>
      <c r="D1032" s="146">
        <v>263.75</v>
      </c>
      <c r="E1032" s="146">
        <v>1166.67</v>
      </c>
      <c r="F1032" s="146">
        <v>993.75</v>
      </c>
      <c r="G1032" s="146">
        <v>136.5</v>
      </c>
      <c r="H1032" s="146">
        <v>1180.58</v>
      </c>
      <c r="I1032" s="146">
        <v>1007.67</v>
      </c>
      <c r="J1032" s="146">
        <v>136.5</v>
      </c>
    </row>
    <row r="1033" spans="1:10" x14ac:dyDescent="0.15">
      <c r="A1033" s="147">
        <v>4617</v>
      </c>
      <c r="B1033" s="147">
        <v>1711.42</v>
      </c>
      <c r="C1033" s="147">
        <v>1377.92</v>
      </c>
      <c r="D1033" s="147">
        <v>263.42</v>
      </c>
      <c r="E1033" s="147">
        <v>1168.33</v>
      </c>
      <c r="F1033" s="147">
        <v>995.67</v>
      </c>
      <c r="G1033" s="147">
        <v>136.33000000000001</v>
      </c>
      <c r="H1033" s="147">
        <v>1182.25</v>
      </c>
      <c r="I1033" s="147">
        <v>1009.58</v>
      </c>
      <c r="J1033" s="147">
        <v>136.33000000000001</v>
      </c>
    </row>
    <row r="1034" spans="1:10" x14ac:dyDescent="0.15">
      <c r="A1034" s="146">
        <v>4621.5</v>
      </c>
      <c r="B1034" s="146">
        <v>1713.08</v>
      </c>
      <c r="C1034" s="146">
        <v>1380.08</v>
      </c>
      <c r="D1034" s="146">
        <v>263.17</v>
      </c>
      <c r="E1034" s="146">
        <v>1170</v>
      </c>
      <c r="F1034" s="146">
        <v>997.58</v>
      </c>
      <c r="G1034" s="146">
        <v>136.25</v>
      </c>
      <c r="H1034" s="146">
        <v>1183.92</v>
      </c>
      <c r="I1034" s="146">
        <v>1011.5</v>
      </c>
      <c r="J1034" s="146">
        <v>136.25</v>
      </c>
    </row>
    <row r="1035" spans="1:10" x14ac:dyDescent="0.15">
      <c r="A1035" s="147">
        <v>4626</v>
      </c>
      <c r="B1035" s="147">
        <v>1714.75</v>
      </c>
      <c r="C1035" s="147">
        <v>1382.33</v>
      </c>
      <c r="D1035" s="147">
        <v>262.92</v>
      </c>
      <c r="E1035" s="147">
        <v>1171.67</v>
      </c>
      <c r="F1035" s="147">
        <v>999.58</v>
      </c>
      <c r="G1035" s="147">
        <v>136.08000000000001</v>
      </c>
      <c r="H1035" s="147">
        <v>1185.58</v>
      </c>
      <c r="I1035" s="147">
        <v>1013.5</v>
      </c>
      <c r="J1035" s="147">
        <v>136.08000000000001</v>
      </c>
    </row>
    <row r="1036" spans="1:10" x14ac:dyDescent="0.15">
      <c r="A1036" s="146">
        <v>4630.5</v>
      </c>
      <c r="B1036" s="146">
        <v>1716.42</v>
      </c>
      <c r="C1036" s="146">
        <v>1384.5</v>
      </c>
      <c r="D1036" s="146">
        <v>262.67</v>
      </c>
      <c r="E1036" s="146">
        <v>1173.33</v>
      </c>
      <c r="F1036" s="146">
        <v>1001.5</v>
      </c>
      <c r="G1036" s="146">
        <v>135.91999999999999</v>
      </c>
      <c r="H1036" s="146">
        <v>1187.25</v>
      </c>
      <c r="I1036" s="146">
        <v>1015.42</v>
      </c>
      <c r="J1036" s="146">
        <v>135.91999999999999</v>
      </c>
    </row>
    <row r="1037" spans="1:10" x14ac:dyDescent="0.15">
      <c r="A1037" s="147">
        <v>4635</v>
      </c>
      <c r="B1037" s="147">
        <v>1718.08</v>
      </c>
      <c r="C1037" s="147">
        <v>1386.67</v>
      </c>
      <c r="D1037" s="147">
        <v>262.42</v>
      </c>
      <c r="E1037" s="147">
        <v>1175</v>
      </c>
      <c r="F1037" s="147">
        <v>1003.42</v>
      </c>
      <c r="G1037" s="147">
        <v>135.83000000000001</v>
      </c>
      <c r="H1037" s="147">
        <v>1188.92</v>
      </c>
      <c r="I1037" s="147">
        <v>1017.33</v>
      </c>
      <c r="J1037" s="147">
        <v>135.83000000000001</v>
      </c>
    </row>
    <row r="1038" spans="1:10" x14ac:dyDescent="0.15">
      <c r="A1038" s="146">
        <v>4639.5</v>
      </c>
      <c r="B1038" s="146">
        <v>1719.75</v>
      </c>
      <c r="C1038" s="146">
        <v>1388.83</v>
      </c>
      <c r="D1038" s="146">
        <v>262.17</v>
      </c>
      <c r="E1038" s="146">
        <v>1176.67</v>
      </c>
      <c r="F1038" s="146">
        <v>1005.42</v>
      </c>
      <c r="G1038" s="146">
        <v>135.66999999999999</v>
      </c>
      <c r="H1038" s="146">
        <v>1190.58</v>
      </c>
      <c r="I1038" s="146">
        <v>1019.33</v>
      </c>
      <c r="J1038" s="146">
        <v>135.66999999999999</v>
      </c>
    </row>
    <row r="1039" spans="1:10" x14ac:dyDescent="0.15">
      <c r="A1039" s="147">
        <v>4644</v>
      </c>
      <c r="B1039" s="147">
        <v>1721.42</v>
      </c>
      <c r="C1039" s="147">
        <v>1391.17</v>
      </c>
      <c r="D1039" s="147">
        <v>261.83</v>
      </c>
      <c r="E1039" s="147">
        <v>1178.33</v>
      </c>
      <c r="F1039" s="147">
        <v>1007.33</v>
      </c>
      <c r="G1039" s="147">
        <v>135.5</v>
      </c>
      <c r="H1039" s="147">
        <v>1192.25</v>
      </c>
      <c r="I1039" s="147">
        <v>1021.25</v>
      </c>
      <c r="J1039" s="147">
        <v>135.5</v>
      </c>
    </row>
    <row r="1040" spans="1:10" x14ac:dyDescent="0.15">
      <c r="A1040" s="146">
        <v>4648.5</v>
      </c>
      <c r="B1040" s="146">
        <v>1723.08</v>
      </c>
      <c r="C1040" s="146">
        <v>1393.33</v>
      </c>
      <c r="D1040" s="146">
        <v>261.58</v>
      </c>
      <c r="E1040" s="146">
        <v>1180</v>
      </c>
      <c r="F1040" s="146">
        <v>1009.25</v>
      </c>
      <c r="G1040" s="146">
        <v>135.41999999999999</v>
      </c>
      <c r="H1040" s="146">
        <v>1193.92</v>
      </c>
      <c r="I1040" s="146">
        <v>1023.17</v>
      </c>
      <c r="J1040" s="146">
        <v>135.41999999999999</v>
      </c>
    </row>
    <row r="1041" spans="1:10" x14ac:dyDescent="0.15">
      <c r="A1041" s="147">
        <v>4653</v>
      </c>
      <c r="B1041" s="147">
        <v>1724.75</v>
      </c>
      <c r="C1041" s="147">
        <v>1395.5</v>
      </c>
      <c r="D1041" s="147">
        <v>261.33</v>
      </c>
      <c r="E1041" s="147">
        <v>1181.67</v>
      </c>
      <c r="F1041" s="147">
        <v>1011.25</v>
      </c>
      <c r="G1041" s="147">
        <v>135.25</v>
      </c>
      <c r="H1041" s="147">
        <v>1195.58</v>
      </c>
      <c r="I1041" s="147">
        <v>1025.17</v>
      </c>
      <c r="J1041" s="147">
        <v>135.25</v>
      </c>
    </row>
    <row r="1042" spans="1:10" x14ac:dyDescent="0.15">
      <c r="A1042" s="146">
        <v>4657.5</v>
      </c>
      <c r="B1042" s="146">
        <v>1726.42</v>
      </c>
      <c r="C1042" s="146">
        <v>1397.67</v>
      </c>
      <c r="D1042" s="146">
        <v>261.08</v>
      </c>
      <c r="E1042" s="146">
        <v>1183.33</v>
      </c>
      <c r="F1042" s="146">
        <v>1013.17</v>
      </c>
      <c r="G1042" s="146">
        <v>135.08000000000001</v>
      </c>
      <c r="H1042" s="146">
        <v>1197.25</v>
      </c>
      <c r="I1042" s="146">
        <v>1027.08</v>
      </c>
      <c r="J1042" s="146">
        <v>135.08000000000001</v>
      </c>
    </row>
    <row r="1043" spans="1:10" x14ac:dyDescent="0.15">
      <c r="A1043" s="147">
        <v>4662</v>
      </c>
      <c r="B1043" s="147">
        <v>1728.08</v>
      </c>
      <c r="C1043" s="147">
        <v>1399.92</v>
      </c>
      <c r="D1043" s="147">
        <v>260.83</v>
      </c>
      <c r="E1043" s="147">
        <v>1185</v>
      </c>
      <c r="F1043" s="147">
        <v>1015.08</v>
      </c>
      <c r="G1043" s="147">
        <v>135</v>
      </c>
      <c r="H1043" s="147">
        <v>1198.92</v>
      </c>
      <c r="I1043" s="147">
        <v>1029</v>
      </c>
      <c r="J1043" s="147">
        <v>135</v>
      </c>
    </row>
    <row r="1044" spans="1:10" x14ac:dyDescent="0.15">
      <c r="A1044" s="146">
        <v>4666.5</v>
      </c>
      <c r="B1044" s="146">
        <v>1729.75</v>
      </c>
      <c r="C1044" s="146">
        <v>1402.08</v>
      </c>
      <c r="D1044" s="146">
        <v>260.58</v>
      </c>
      <c r="E1044" s="146">
        <v>1186.67</v>
      </c>
      <c r="F1044" s="146">
        <v>1017.08</v>
      </c>
      <c r="G1044" s="146">
        <v>134.83000000000001</v>
      </c>
      <c r="H1044" s="146">
        <v>1200.58</v>
      </c>
      <c r="I1044" s="146">
        <v>1031</v>
      </c>
      <c r="J1044" s="146">
        <v>134.83000000000001</v>
      </c>
    </row>
    <row r="1045" spans="1:10" x14ac:dyDescent="0.15">
      <c r="A1045" s="147">
        <v>4671</v>
      </c>
      <c r="B1045" s="147">
        <v>1731.5</v>
      </c>
      <c r="C1045" s="147">
        <v>1404.42</v>
      </c>
      <c r="D1045" s="147">
        <v>260.25</v>
      </c>
      <c r="E1045" s="147">
        <v>1188.33</v>
      </c>
      <c r="F1045" s="147">
        <v>1018.92</v>
      </c>
      <c r="G1045" s="147">
        <v>134.75</v>
      </c>
      <c r="H1045" s="147">
        <v>1202.33</v>
      </c>
      <c r="I1045" s="147">
        <v>1032.92</v>
      </c>
      <c r="J1045" s="147">
        <v>134.75</v>
      </c>
    </row>
    <row r="1046" spans="1:10" x14ac:dyDescent="0.15">
      <c r="A1046" s="146">
        <v>4675.5</v>
      </c>
      <c r="B1046" s="146">
        <v>1733.17</v>
      </c>
      <c r="C1046" s="146">
        <v>1406.58</v>
      </c>
      <c r="D1046" s="146">
        <v>260</v>
      </c>
      <c r="E1046" s="146">
        <v>1190</v>
      </c>
      <c r="F1046" s="146">
        <v>1020.92</v>
      </c>
      <c r="G1046" s="146">
        <v>134.58000000000001</v>
      </c>
      <c r="H1046" s="146">
        <v>1204</v>
      </c>
      <c r="I1046" s="146">
        <v>1034.92</v>
      </c>
      <c r="J1046" s="146">
        <v>134.58000000000001</v>
      </c>
    </row>
    <row r="1047" spans="1:10" x14ac:dyDescent="0.15">
      <c r="A1047" s="147">
        <v>4680</v>
      </c>
      <c r="B1047" s="147">
        <v>1734.83</v>
      </c>
      <c r="C1047" s="147">
        <v>1408.83</v>
      </c>
      <c r="D1047" s="147">
        <v>259.75</v>
      </c>
      <c r="E1047" s="147">
        <v>1191.67</v>
      </c>
      <c r="F1047" s="147">
        <v>1022.92</v>
      </c>
      <c r="G1047" s="147">
        <v>134.41999999999999</v>
      </c>
      <c r="H1047" s="147">
        <v>1205.67</v>
      </c>
      <c r="I1047" s="147">
        <v>1036.92</v>
      </c>
      <c r="J1047" s="147">
        <v>134.41999999999999</v>
      </c>
    </row>
    <row r="1048" spans="1:10" x14ac:dyDescent="0.15">
      <c r="A1048" s="146">
        <v>4684.5</v>
      </c>
      <c r="B1048" s="146">
        <v>1736.5</v>
      </c>
      <c r="C1048" s="146">
        <v>1411</v>
      </c>
      <c r="D1048" s="146">
        <v>259.5</v>
      </c>
      <c r="E1048" s="146">
        <v>1193.33</v>
      </c>
      <c r="F1048" s="146">
        <v>1024.75</v>
      </c>
      <c r="G1048" s="146">
        <v>134.33000000000001</v>
      </c>
      <c r="H1048" s="146">
        <v>1207.33</v>
      </c>
      <c r="I1048" s="146">
        <v>1038.75</v>
      </c>
      <c r="J1048" s="146">
        <v>134.33000000000001</v>
      </c>
    </row>
    <row r="1049" spans="1:10" x14ac:dyDescent="0.15">
      <c r="A1049" s="147">
        <v>4689</v>
      </c>
      <c r="B1049" s="147">
        <v>1738.17</v>
      </c>
      <c r="C1049" s="147">
        <v>1413.17</v>
      </c>
      <c r="D1049" s="147">
        <v>259.25</v>
      </c>
      <c r="E1049" s="147">
        <v>1195</v>
      </c>
      <c r="F1049" s="147">
        <v>1026.75</v>
      </c>
      <c r="G1049" s="147">
        <v>134.16999999999999</v>
      </c>
      <c r="H1049" s="147">
        <v>1209</v>
      </c>
      <c r="I1049" s="147">
        <v>1040.75</v>
      </c>
      <c r="J1049" s="147">
        <v>134.16999999999999</v>
      </c>
    </row>
    <row r="1050" spans="1:10" x14ac:dyDescent="0.15">
      <c r="A1050" s="146">
        <v>4693.5</v>
      </c>
      <c r="B1050" s="146">
        <v>1739.83</v>
      </c>
      <c r="C1050" s="146">
        <v>1415.33</v>
      </c>
      <c r="D1050" s="146">
        <v>259</v>
      </c>
      <c r="E1050" s="146">
        <v>1196.67</v>
      </c>
      <c r="F1050" s="146">
        <v>1028.75</v>
      </c>
      <c r="G1050" s="146">
        <v>134</v>
      </c>
      <c r="H1050" s="146">
        <v>1210.67</v>
      </c>
      <c r="I1050" s="146">
        <v>1042.75</v>
      </c>
      <c r="J1050" s="146">
        <v>134</v>
      </c>
    </row>
    <row r="1051" spans="1:10" x14ac:dyDescent="0.15">
      <c r="A1051" s="147">
        <v>4698</v>
      </c>
      <c r="B1051" s="147">
        <v>1741.5</v>
      </c>
      <c r="C1051" s="147">
        <v>1417.58</v>
      </c>
      <c r="D1051" s="147">
        <v>258.67</v>
      </c>
      <c r="E1051" s="147">
        <v>1198.33</v>
      </c>
      <c r="F1051" s="147">
        <v>1030.58</v>
      </c>
      <c r="G1051" s="147">
        <v>133.91999999999999</v>
      </c>
      <c r="H1051" s="147">
        <v>1212.33</v>
      </c>
      <c r="I1051" s="147">
        <v>1044.58</v>
      </c>
      <c r="J1051" s="147">
        <v>133.91999999999999</v>
      </c>
    </row>
    <row r="1052" spans="1:10" x14ac:dyDescent="0.15">
      <c r="A1052" s="146">
        <v>4702.5</v>
      </c>
      <c r="B1052" s="146">
        <v>1743.17</v>
      </c>
      <c r="C1052" s="146">
        <v>1419.83</v>
      </c>
      <c r="D1052" s="146">
        <v>258.42</v>
      </c>
      <c r="E1052" s="146">
        <v>1200</v>
      </c>
      <c r="F1052" s="146">
        <v>1032.58</v>
      </c>
      <c r="G1052" s="146">
        <v>133.75</v>
      </c>
      <c r="H1052" s="146">
        <v>1214</v>
      </c>
      <c r="I1052" s="146">
        <v>1046.58</v>
      </c>
      <c r="J1052" s="146">
        <v>133.75</v>
      </c>
    </row>
    <row r="1053" spans="1:10" x14ac:dyDescent="0.15">
      <c r="A1053" s="147">
        <v>4707</v>
      </c>
      <c r="B1053" s="147">
        <v>1744.83</v>
      </c>
      <c r="C1053" s="147">
        <v>1422</v>
      </c>
      <c r="D1053" s="147">
        <v>258.17</v>
      </c>
      <c r="E1053" s="147">
        <v>1201.67</v>
      </c>
      <c r="F1053" s="147">
        <v>1034.58</v>
      </c>
      <c r="G1053" s="147">
        <v>133.58000000000001</v>
      </c>
      <c r="H1053" s="147">
        <v>1215.67</v>
      </c>
      <c r="I1053" s="147">
        <v>1048.58</v>
      </c>
      <c r="J1053" s="147">
        <v>133.58000000000001</v>
      </c>
    </row>
    <row r="1054" spans="1:10" x14ac:dyDescent="0.15">
      <c r="A1054" s="146">
        <v>4711.5</v>
      </c>
      <c r="B1054" s="146">
        <v>1746.5</v>
      </c>
      <c r="C1054" s="146">
        <v>1424.17</v>
      </c>
      <c r="D1054" s="146">
        <v>257.92</v>
      </c>
      <c r="E1054" s="146">
        <v>1203.33</v>
      </c>
      <c r="F1054" s="146">
        <v>1036.42</v>
      </c>
      <c r="G1054" s="146">
        <v>133.5</v>
      </c>
      <c r="H1054" s="146">
        <v>1217.33</v>
      </c>
      <c r="I1054" s="146">
        <v>1050.42</v>
      </c>
      <c r="J1054" s="146">
        <v>133.5</v>
      </c>
    </row>
    <row r="1055" spans="1:10" x14ac:dyDescent="0.15">
      <c r="A1055" s="147">
        <v>4716</v>
      </c>
      <c r="B1055" s="147">
        <v>1748.17</v>
      </c>
      <c r="C1055" s="147">
        <v>1426.33</v>
      </c>
      <c r="D1055" s="147">
        <v>257.67</v>
      </c>
      <c r="E1055" s="147">
        <v>1205</v>
      </c>
      <c r="F1055" s="147">
        <v>1038.42</v>
      </c>
      <c r="G1055" s="147">
        <v>133.33000000000001</v>
      </c>
      <c r="H1055" s="147">
        <v>1219</v>
      </c>
      <c r="I1055" s="147">
        <v>1052.42</v>
      </c>
      <c r="J1055" s="147">
        <v>133.33000000000001</v>
      </c>
    </row>
    <row r="1056" spans="1:10" x14ac:dyDescent="0.15">
      <c r="A1056" s="146">
        <v>4720.5</v>
      </c>
      <c r="B1056" s="146">
        <v>1749.83</v>
      </c>
      <c r="C1056" s="146">
        <v>1428.58</v>
      </c>
      <c r="D1056" s="146">
        <v>257.42</v>
      </c>
      <c r="E1056" s="146">
        <v>1206.67</v>
      </c>
      <c r="F1056" s="146">
        <v>1040.33</v>
      </c>
      <c r="G1056" s="146">
        <v>133.25</v>
      </c>
      <c r="H1056" s="146">
        <v>1220.67</v>
      </c>
      <c r="I1056" s="146">
        <v>1054.33</v>
      </c>
      <c r="J1056" s="146">
        <v>133.25</v>
      </c>
    </row>
    <row r="1057" spans="1:10" x14ac:dyDescent="0.15">
      <c r="A1057" s="147">
        <v>4725</v>
      </c>
      <c r="B1057" s="147">
        <v>1751.5</v>
      </c>
      <c r="C1057" s="147">
        <v>1430.75</v>
      </c>
      <c r="D1057" s="147">
        <v>257.17</v>
      </c>
      <c r="E1057" s="147">
        <v>1208.33</v>
      </c>
      <c r="F1057" s="147">
        <v>1042.25</v>
      </c>
      <c r="G1057" s="147">
        <v>133.08000000000001</v>
      </c>
      <c r="H1057" s="147">
        <v>1222.33</v>
      </c>
      <c r="I1057" s="147">
        <v>1056.25</v>
      </c>
      <c r="J1057" s="147">
        <v>133.08000000000001</v>
      </c>
    </row>
    <row r="1058" spans="1:10" x14ac:dyDescent="0.15">
      <c r="A1058" s="146">
        <v>4729.5</v>
      </c>
      <c r="B1058" s="146">
        <v>1753.17</v>
      </c>
      <c r="C1058" s="146">
        <v>1433</v>
      </c>
      <c r="D1058" s="146">
        <v>256.83</v>
      </c>
      <c r="E1058" s="146">
        <v>1210</v>
      </c>
      <c r="F1058" s="146">
        <v>1044.25</v>
      </c>
      <c r="G1058" s="146">
        <v>132.91999999999999</v>
      </c>
      <c r="H1058" s="146">
        <v>1224</v>
      </c>
      <c r="I1058" s="146">
        <v>1058.25</v>
      </c>
      <c r="J1058" s="146">
        <v>132.91999999999999</v>
      </c>
    </row>
    <row r="1059" spans="1:10" x14ac:dyDescent="0.15">
      <c r="A1059" s="147">
        <v>4734</v>
      </c>
      <c r="B1059" s="147">
        <v>1754.83</v>
      </c>
      <c r="C1059" s="147">
        <v>1435.17</v>
      </c>
      <c r="D1059" s="147">
        <v>256.58</v>
      </c>
      <c r="E1059" s="147">
        <v>1211.67</v>
      </c>
      <c r="F1059" s="147">
        <v>1046.17</v>
      </c>
      <c r="G1059" s="147">
        <v>132.83000000000001</v>
      </c>
      <c r="H1059" s="147">
        <v>1225.67</v>
      </c>
      <c r="I1059" s="147">
        <v>1060.17</v>
      </c>
      <c r="J1059" s="147">
        <v>132.83000000000001</v>
      </c>
    </row>
    <row r="1060" spans="1:10" x14ac:dyDescent="0.15">
      <c r="A1060" s="146">
        <v>4738.5</v>
      </c>
      <c r="B1060" s="146">
        <v>1756.5</v>
      </c>
      <c r="C1060" s="146">
        <v>1437.42</v>
      </c>
      <c r="D1060" s="146">
        <v>256.33</v>
      </c>
      <c r="E1060" s="146">
        <v>1213.33</v>
      </c>
      <c r="F1060" s="146">
        <v>1048.17</v>
      </c>
      <c r="G1060" s="146">
        <v>132.66999999999999</v>
      </c>
      <c r="H1060" s="146">
        <v>1227.33</v>
      </c>
      <c r="I1060" s="146">
        <v>1062.17</v>
      </c>
      <c r="J1060" s="146">
        <v>132.66999999999999</v>
      </c>
    </row>
    <row r="1061" spans="1:10" x14ac:dyDescent="0.15">
      <c r="A1061" s="147">
        <v>4743</v>
      </c>
      <c r="B1061" s="147">
        <v>1758.17</v>
      </c>
      <c r="C1061" s="147">
        <v>1439.58</v>
      </c>
      <c r="D1061" s="147">
        <v>256.08</v>
      </c>
      <c r="E1061" s="147">
        <v>1215</v>
      </c>
      <c r="F1061" s="147">
        <v>1050.08</v>
      </c>
      <c r="G1061" s="147">
        <v>132.5</v>
      </c>
      <c r="H1061" s="147">
        <v>1229</v>
      </c>
      <c r="I1061" s="147">
        <v>1064.08</v>
      </c>
      <c r="J1061" s="147">
        <v>132.5</v>
      </c>
    </row>
    <row r="1062" spans="1:10" x14ac:dyDescent="0.15">
      <c r="A1062" s="146">
        <v>4747.5</v>
      </c>
      <c r="B1062" s="146">
        <v>1759.83</v>
      </c>
      <c r="C1062" s="146">
        <v>1441.75</v>
      </c>
      <c r="D1062" s="146">
        <v>255.83</v>
      </c>
      <c r="E1062" s="146">
        <v>1216.67</v>
      </c>
      <c r="F1062" s="146">
        <v>1052</v>
      </c>
      <c r="G1062" s="146">
        <v>132.41999999999999</v>
      </c>
      <c r="H1062" s="146">
        <v>1230.67</v>
      </c>
      <c r="I1062" s="146">
        <v>1066</v>
      </c>
      <c r="J1062" s="146">
        <v>132.41999999999999</v>
      </c>
    </row>
    <row r="1063" spans="1:10" x14ac:dyDescent="0.15">
      <c r="A1063" s="147">
        <v>4752</v>
      </c>
      <c r="B1063" s="147">
        <v>1761.5</v>
      </c>
      <c r="C1063" s="147">
        <v>1443.92</v>
      </c>
      <c r="D1063" s="147">
        <v>255.58</v>
      </c>
      <c r="E1063" s="147">
        <v>1218.33</v>
      </c>
      <c r="F1063" s="147">
        <v>1054</v>
      </c>
      <c r="G1063" s="147">
        <v>132.25</v>
      </c>
      <c r="H1063" s="147">
        <v>1232.33</v>
      </c>
      <c r="I1063" s="147">
        <v>1068</v>
      </c>
      <c r="J1063" s="147">
        <v>132.25</v>
      </c>
    </row>
    <row r="1064" spans="1:10" x14ac:dyDescent="0.15">
      <c r="A1064" s="146">
        <v>4756.5</v>
      </c>
      <c r="B1064" s="146">
        <v>1763.17</v>
      </c>
      <c r="C1064" s="146">
        <v>1446.25</v>
      </c>
      <c r="D1064" s="146">
        <v>255.25</v>
      </c>
      <c r="E1064" s="146">
        <v>1220</v>
      </c>
      <c r="F1064" s="146">
        <v>1055.83</v>
      </c>
      <c r="G1064" s="146">
        <v>132.16999999999999</v>
      </c>
      <c r="H1064" s="146">
        <v>1234</v>
      </c>
      <c r="I1064" s="146">
        <v>1069.83</v>
      </c>
      <c r="J1064" s="146">
        <v>132.16999999999999</v>
      </c>
    </row>
    <row r="1065" spans="1:10" x14ac:dyDescent="0.15">
      <c r="A1065" s="147">
        <v>4761</v>
      </c>
      <c r="B1065" s="147">
        <v>1764.83</v>
      </c>
      <c r="C1065" s="147">
        <v>1448.42</v>
      </c>
      <c r="D1065" s="147">
        <v>255</v>
      </c>
      <c r="E1065" s="147">
        <v>1221.75</v>
      </c>
      <c r="F1065" s="147">
        <v>1057.92</v>
      </c>
      <c r="G1065" s="147">
        <v>132</v>
      </c>
      <c r="H1065" s="147">
        <v>1235.67</v>
      </c>
      <c r="I1065" s="147">
        <v>1071.83</v>
      </c>
      <c r="J1065" s="147">
        <v>132</v>
      </c>
    </row>
    <row r="1066" spans="1:10" x14ac:dyDescent="0.15">
      <c r="A1066" s="146">
        <v>4765.5</v>
      </c>
      <c r="B1066" s="146">
        <v>1766.5</v>
      </c>
      <c r="C1066" s="146">
        <v>1450.58</v>
      </c>
      <c r="D1066" s="146">
        <v>254.75</v>
      </c>
      <c r="E1066" s="146">
        <v>1223.42</v>
      </c>
      <c r="F1066" s="146">
        <v>1059.92</v>
      </c>
      <c r="G1066" s="146">
        <v>131.83000000000001</v>
      </c>
      <c r="H1066" s="146">
        <v>1237.33</v>
      </c>
      <c r="I1066" s="146">
        <v>1073.83</v>
      </c>
      <c r="J1066" s="146">
        <v>131.83000000000001</v>
      </c>
    </row>
    <row r="1067" spans="1:10" x14ac:dyDescent="0.15">
      <c r="A1067" s="147">
        <v>4770</v>
      </c>
      <c r="B1067" s="147">
        <v>1768.17</v>
      </c>
      <c r="C1067" s="147">
        <v>1452.75</v>
      </c>
      <c r="D1067" s="147">
        <v>254.5</v>
      </c>
      <c r="E1067" s="147">
        <v>1225.08</v>
      </c>
      <c r="F1067" s="147">
        <v>1061.75</v>
      </c>
      <c r="G1067" s="147">
        <v>131.75</v>
      </c>
      <c r="H1067" s="147">
        <v>1239</v>
      </c>
      <c r="I1067" s="147">
        <v>1075.67</v>
      </c>
      <c r="J1067" s="147">
        <v>131.75</v>
      </c>
    </row>
    <row r="1068" spans="1:10" x14ac:dyDescent="0.15">
      <c r="A1068" s="146">
        <v>4774.5</v>
      </c>
      <c r="B1068" s="146">
        <v>1769.83</v>
      </c>
      <c r="C1068" s="146">
        <v>1455</v>
      </c>
      <c r="D1068" s="146">
        <v>254.25</v>
      </c>
      <c r="E1068" s="146">
        <v>1226.75</v>
      </c>
      <c r="F1068" s="146">
        <v>1063.75</v>
      </c>
      <c r="G1068" s="146">
        <v>131.58000000000001</v>
      </c>
      <c r="H1068" s="146">
        <v>1240.67</v>
      </c>
      <c r="I1068" s="146">
        <v>1077.67</v>
      </c>
      <c r="J1068" s="146">
        <v>131.58000000000001</v>
      </c>
    </row>
    <row r="1069" spans="1:10" x14ac:dyDescent="0.15">
      <c r="A1069" s="147">
        <v>4779</v>
      </c>
      <c r="B1069" s="147">
        <v>1771.5</v>
      </c>
      <c r="C1069" s="147">
        <v>1457.17</v>
      </c>
      <c r="D1069" s="147">
        <v>254</v>
      </c>
      <c r="E1069" s="147">
        <v>1228.42</v>
      </c>
      <c r="F1069" s="147">
        <v>1065.75</v>
      </c>
      <c r="G1069" s="147">
        <v>131.41999999999999</v>
      </c>
      <c r="H1069" s="147">
        <v>1242.33</v>
      </c>
      <c r="I1069" s="147">
        <v>1079.67</v>
      </c>
      <c r="J1069" s="147">
        <v>131.41999999999999</v>
      </c>
    </row>
    <row r="1070" spans="1:10" x14ac:dyDescent="0.15">
      <c r="A1070" s="146">
        <v>4783.5</v>
      </c>
      <c r="B1070" s="146">
        <v>1773.17</v>
      </c>
      <c r="C1070" s="146">
        <v>1459.42</v>
      </c>
      <c r="D1070" s="146">
        <v>253.67</v>
      </c>
      <c r="E1070" s="146">
        <v>1230.08</v>
      </c>
      <c r="F1070" s="146">
        <v>1067.58</v>
      </c>
      <c r="G1070" s="146">
        <v>131.33000000000001</v>
      </c>
      <c r="H1070" s="146">
        <v>1244</v>
      </c>
      <c r="I1070" s="146">
        <v>1081.5</v>
      </c>
      <c r="J1070" s="146">
        <v>131.33000000000001</v>
      </c>
    </row>
    <row r="1071" spans="1:10" x14ac:dyDescent="0.15">
      <c r="A1071" s="147">
        <v>4788</v>
      </c>
      <c r="B1071" s="147">
        <v>1774.83</v>
      </c>
      <c r="C1071" s="147">
        <v>1461.58</v>
      </c>
      <c r="D1071" s="147">
        <v>253.42</v>
      </c>
      <c r="E1071" s="147">
        <v>1231.75</v>
      </c>
      <c r="F1071" s="147">
        <v>1069.58</v>
      </c>
      <c r="G1071" s="147">
        <v>131.16999999999999</v>
      </c>
      <c r="H1071" s="147">
        <v>1245.67</v>
      </c>
      <c r="I1071" s="147">
        <v>1083.5</v>
      </c>
      <c r="J1071" s="147">
        <v>131.16999999999999</v>
      </c>
    </row>
    <row r="1072" spans="1:10" x14ac:dyDescent="0.15">
      <c r="A1072" s="146">
        <v>4792.5</v>
      </c>
      <c r="B1072" s="146">
        <v>1776.5</v>
      </c>
      <c r="C1072" s="146">
        <v>1463.83</v>
      </c>
      <c r="D1072" s="146">
        <v>253.17</v>
      </c>
      <c r="E1072" s="146">
        <v>1233.42</v>
      </c>
      <c r="F1072" s="146">
        <v>1071.58</v>
      </c>
      <c r="G1072" s="146">
        <v>131</v>
      </c>
      <c r="H1072" s="146">
        <v>1247.33</v>
      </c>
      <c r="I1072" s="146">
        <v>1085.5</v>
      </c>
      <c r="J1072" s="146">
        <v>131</v>
      </c>
    </row>
    <row r="1073" spans="1:10" x14ac:dyDescent="0.15">
      <c r="A1073" s="147">
        <v>4797</v>
      </c>
      <c r="B1073" s="147">
        <v>1778.17</v>
      </c>
      <c r="C1073" s="147">
        <v>1466</v>
      </c>
      <c r="D1073" s="147">
        <v>252.92</v>
      </c>
      <c r="E1073" s="147">
        <v>1235.08</v>
      </c>
      <c r="F1073" s="147">
        <v>1073.42</v>
      </c>
      <c r="G1073" s="147">
        <v>130.91999999999999</v>
      </c>
      <c r="H1073" s="147">
        <v>1249</v>
      </c>
      <c r="I1073" s="147">
        <v>1087.33</v>
      </c>
      <c r="J1073" s="147">
        <v>130.91999999999999</v>
      </c>
    </row>
    <row r="1074" spans="1:10" x14ac:dyDescent="0.15">
      <c r="A1074" s="146">
        <v>4801.5</v>
      </c>
      <c r="B1074" s="146">
        <v>1779.83</v>
      </c>
      <c r="C1074" s="146">
        <v>1468.17</v>
      </c>
      <c r="D1074" s="146">
        <v>252.67</v>
      </c>
      <c r="E1074" s="146">
        <v>1236.75</v>
      </c>
      <c r="F1074" s="146">
        <v>1075.42</v>
      </c>
      <c r="G1074" s="146">
        <v>130.75</v>
      </c>
      <c r="H1074" s="146">
        <v>1250.67</v>
      </c>
      <c r="I1074" s="146">
        <v>1089.33</v>
      </c>
      <c r="J1074" s="146">
        <v>130.75</v>
      </c>
    </row>
    <row r="1075" spans="1:10" x14ac:dyDescent="0.15">
      <c r="A1075" s="147">
        <v>4806</v>
      </c>
      <c r="B1075" s="147">
        <v>1781.5</v>
      </c>
      <c r="C1075" s="147">
        <v>1470.33</v>
      </c>
      <c r="D1075" s="147">
        <v>252.42</v>
      </c>
      <c r="E1075" s="147">
        <v>1238.42</v>
      </c>
      <c r="F1075" s="147">
        <v>1077.33</v>
      </c>
      <c r="G1075" s="147">
        <v>130.66999999999999</v>
      </c>
      <c r="H1075" s="147">
        <v>1252.33</v>
      </c>
      <c r="I1075" s="147">
        <v>1091.25</v>
      </c>
      <c r="J1075" s="147">
        <v>130.66999999999999</v>
      </c>
    </row>
    <row r="1076" spans="1:10" x14ac:dyDescent="0.15">
      <c r="A1076" s="146">
        <v>4810.5</v>
      </c>
      <c r="B1076" s="146">
        <v>1783.17</v>
      </c>
      <c r="C1076" s="146">
        <v>1472.67</v>
      </c>
      <c r="D1076" s="146">
        <v>252.08</v>
      </c>
      <c r="E1076" s="146">
        <v>1240.08</v>
      </c>
      <c r="F1076" s="146">
        <v>1079.25</v>
      </c>
      <c r="G1076" s="146">
        <v>130.5</v>
      </c>
      <c r="H1076" s="146">
        <v>1254</v>
      </c>
      <c r="I1076" s="146">
        <v>1093.17</v>
      </c>
      <c r="J1076" s="146">
        <v>130.5</v>
      </c>
    </row>
    <row r="1077" spans="1:10" x14ac:dyDescent="0.15">
      <c r="A1077" s="147">
        <v>4815</v>
      </c>
      <c r="B1077" s="147">
        <v>1784.83</v>
      </c>
      <c r="C1077" s="147">
        <v>1474.83</v>
      </c>
      <c r="D1077" s="147">
        <v>251.83</v>
      </c>
      <c r="E1077" s="147">
        <v>1241.75</v>
      </c>
      <c r="F1077" s="147">
        <v>1081.25</v>
      </c>
      <c r="G1077" s="147">
        <v>130.33000000000001</v>
      </c>
      <c r="H1077" s="147">
        <v>1255.67</v>
      </c>
      <c r="I1077" s="147">
        <v>1095.17</v>
      </c>
      <c r="J1077" s="147">
        <v>130.33000000000001</v>
      </c>
    </row>
    <row r="1078" spans="1:10" x14ac:dyDescent="0.15">
      <c r="A1078" s="146">
        <v>4819.5</v>
      </c>
      <c r="B1078" s="146">
        <v>1786.5</v>
      </c>
      <c r="C1078" s="146">
        <v>1477</v>
      </c>
      <c r="D1078" s="146">
        <v>251.58</v>
      </c>
      <c r="E1078" s="146">
        <v>1243.42</v>
      </c>
      <c r="F1078" s="146">
        <v>1083.17</v>
      </c>
      <c r="G1078" s="146">
        <v>130.25</v>
      </c>
      <c r="H1078" s="146">
        <v>1257.33</v>
      </c>
      <c r="I1078" s="146">
        <v>1097.08</v>
      </c>
      <c r="J1078" s="146">
        <v>130.25</v>
      </c>
    </row>
    <row r="1079" spans="1:10" x14ac:dyDescent="0.15">
      <c r="A1079" s="147">
        <v>4824</v>
      </c>
      <c r="B1079" s="147">
        <v>1788.17</v>
      </c>
      <c r="C1079" s="147">
        <v>1479.17</v>
      </c>
      <c r="D1079" s="147">
        <v>251.33</v>
      </c>
      <c r="E1079" s="147">
        <v>1245.08</v>
      </c>
      <c r="F1079" s="147">
        <v>1085.08</v>
      </c>
      <c r="G1079" s="147">
        <v>130.08000000000001</v>
      </c>
      <c r="H1079" s="147">
        <v>1259</v>
      </c>
      <c r="I1079" s="147">
        <v>1099</v>
      </c>
      <c r="J1079" s="147">
        <v>130.08000000000001</v>
      </c>
    </row>
    <row r="1080" spans="1:10" x14ac:dyDescent="0.15">
      <c r="A1080" s="146">
        <v>4828.5</v>
      </c>
      <c r="B1080" s="146">
        <v>1789.83</v>
      </c>
      <c r="C1080" s="146">
        <v>1481.42</v>
      </c>
      <c r="D1080" s="146">
        <v>251.08</v>
      </c>
      <c r="E1080" s="146">
        <v>1246.75</v>
      </c>
      <c r="F1080" s="146">
        <v>1087.08</v>
      </c>
      <c r="G1080" s="146">
        <v>129.91999999999999</v>
      </c>
      <c r="H1080" s="146">
        <v>1260.67</v>
      </c>
      <c r="I1080" s="146">
        <v>1101</v>
      </c>
      <c r="J1080" s="146">
        <v>129.91999999999999</v>
      </c>
    </row>
    <row r="1081" spans="1:10" x14ac:dyDescent="0.15">
      <c r="A1081" s="147">
        <v>4833</v>
      </c>
      <c r="B1081" s="147">
        <v>1791.5</v>
      </c>
      <c r="C1081" s="147">
        <v>1483.58</v>
      </c>
      <c r="D1081" s="147">
        <v>250.83</v>
      </c>
      <c r="E1081" s="147">
        <v>1248.42</v>
      </c>
      <c r="F1081" s="147">
        <v>1089</v>
      </c>
      <c r="G1081" s="147">
        <v>129.83000000000001</v>
      </c>
      <c r="H1081" s="147">
        <v>1262.33</v>
      </c>
      <c r="I1081" s="147">
        <v>1102.92</v>
      </c>
      <c r="J1081" s="147">
        <v>129.83000000000001</v>
      </c>
    </row>
    <row r="1082" spans="1:10" x14ac:dyDescent="0.15">
      <c r="A1082" s="146">
        <v>4837.5</v>
      </c>
      <c r="B1082" s="146">
        <v>1793.17</v>
      </c>
      <c r="C1082" s="146">
        <v>1485.83</v>
      </c>
      <c r="D1082" s="146">
        <v>250.5</v>
      </c>
      <c r="E1082" s="146">
        <v>1250.08</v>
      </c>
      <c r="F1082" s="146">
        <v>1090.92</v>
      </c>
      <c r="G1082" s="146">
        <v>129.66999999999999</v>
      </c>
      <c r="H1082" s="146">
        <v>1264</v>
      </c>
      <c r="I1082" s="146">
        <v>1104.83</v>
      </c>
      <c r="J1082" s="146">
        <v>129.66999999999999</v>
      </c>
    </row>
    <row r="1083" spans="1:10" x14ac:dyDescent="0.15">
      <c r="A1083" s="147">
        <v>4842</v>
      </c>
      <c r="B1083" s="147">
        <v>1794.83</v>
      </c>
      <c r="C1083" s="147">
        <v>1488</v>
      </c>
      <c r="D1083" s="147">
        <v>250.25</v>
      </c>
      <c r="E1083" s="147">
        <v>1251.75</v>
      </c>
      <c r="F1083" s="147">
        <v>1092.92</v>
      </c>
      <c r="G1083" s="147">
        <v>129.5</v>
      </c>
      <c r="H1083" s="147">
        <v>1265.67</v>
      </c>
      <c r="I1083" s="147">
        <v>1106.83</v>
      </c>
      <c r="J1083" s="147">
        <v>129.5</v>
      </c>
    </row>
    <row r="1084" spans="1:10" x14ac:dyDescent="0.15">
      <c r="A1084" s="146">
        <v>4846.5</v>
      </c>
      <c r="B1084" s="146">
        <v>1796.5</v>
      </c>
      <c r="C1084" s="146">
        <v>1490.25</v>
      </c>
      <c r="D1084" s="146">
        <v>250</v>
      </c>
      <c r="E1084" s="146">
        <v>1253.42</v>
      </c>
      <c r="F1084" s="146">
        <v>1094.83</v>
      </c>
      <c r="G1084" s="146">
        <v>129.41999999999999</v>
      </c>
      <c r="H1084" s="146">
        <v>1267.33</v>
      </c>
      <c r="I1084" s="146">
        <v>1108.75</v>
      </c>
      <c r="J1084" s="146">
        <v>129.41999999999999</v>
      </c>
    </row>
    <row r="1085" spans="1:10" x14ac:dyDescent="0.15">
      <c r="A1085" s="147">
        <v>4851</v>
      </c>
      <c r="B1085" s="147">
        <v>1798.17</v>
      </c>
      <c r="C1085" s="147">
        <v>1492.42</v>
      </c>
      <c r="D1085" s="147">
        <v>249.75</v>
      </c>
      <c r="E1085" s="147">
        <v>1255.08</v>
      </c>
      <c r="F1085" s="147">
        <v>1096.75</v>
      </c>
      <c r="G1085" s="147">
        <v>129.25</v>
      </c>
      <c r="H1085" s="147">
        <v>1269</v>
      </c>
      <c r="I1085" s="147">
        <v>1110.67</v>
      </c>
      <c r="J1085" s="147">
        <v>129.25</v>
      </c>
    </row>
    <row r="1086" spans="1:10" x14ac:dyDescent="0.15">
      <c r="A1086" s="146">
        <v>4855.5</v>
      </c>
      <c r="B1086" s="146">
        <v>1799.83</v>
      </c>
      <c r="C1086" s="146">
        <v>1494.58</v>
      </c>
      <c r="D1086" s="146">
        <v>249.5</v>
      </c>
      <c r="E1086" s="146">
        <v>1256.75</v>
      </c>
      <c r="F1086" s="146">
        <v>1098.67</v>
      </c>
      <c r="G1086" s="146">
        <v>129.16999999999999</v>
      </c>
      <c r="H1086" s="146">
        <v>1270.67</v>
      </c>
      <c r="I1086" s="146">
        <v>1112.58</v>
      </c>
      <c r="J1086" s="146">
        <v>129.16999999999999</v>
      </c>
    </row>
    <row r="1087" spans="1:10" x14ac:dyDescent="0.15">
      <c r="A1087" s="147">
        <v>4860</v>
      </c>
      <c r="B1087" s="147">
        <v>1801.5</v>
      </c>
      <c r="C1087" s="147">
        <v>1496.75</v>
      </c>
      <c r="D1087" s="147">
        <v>249.25</v>
      </c>
      <c r="E1087" s="147">
        <v>1258.42</v>
      </c>
      <c r="F1087" s="147">
        <v>1100.67</v>
      </c>
      <c r="G1087" s="147">
        <v>129</v>
      </c>
      <c r="H1087" s="147">
        <v>1272.33</v>
      </c>
      <c r="I1087" s="147">
        <v>1114.58</v>
      </c>
      <c r="J1087" s="147">
        <v>129</v>
      </c>
    </row>
    <row r="1088" spans="1:10" x14ac:dyDescent="0.15">
      <c r="A1088" s="146">
        <v>4864.5</v>
      </c>
      <c r="B1088" s="146">
        <v>1803.17</v>
      </c>
      <c r="C1088" s="146">
        <v>1499.08</v>
      </c>
      <c r="D1088" s="146">
        <v>248.92</v>
      </c>
      <c r="E1088" s="146">
        <v>1260.08</v>
      </c>
      <c r="F1088" s="146">
        <v>1102.58</v>
      </c>
      <c r="G1088" s="146">
        <v>128.83000000000001</v>
      </c>
      <c r="H1088" s="146">
        <v>1274</v>
      </c>
      <c r="I1088" s="146">
        <v>1116.5</v>
      </c>
      <c r="J1088" s="146">
        <v>128.83000000000001</v>
      </c>
    </row>
    <row r="1089" spans="1:10" x14ac:dyDescent="0.15">
      <c r="A1089" s="147">
        <v>4869</v>
      </c>
      <c r="B1089" s="147">
        <v>1804.83</v>
      </c>
      <c r="C1089" s="147">
        <v>1501.25</v>
      </c>
      <c r="D1089" s="147">
        <v>248.67</v>
      </c>
      <c r="E1089" s="147">
        <v>1261.75</v>
      </c>
      <c r="F1089" s="147">
        <v>1104.5</v>
      </c>
      <c r="G1089" s="147">
        <v>128.75</v>
      </c>
      <c r="H1089" s="147">
        <v>1275.67</v>
      </c>
      <c r="I1089" s="147">
        <v>1118.42</v>
      </c>
      <c r="J1089" s="147">
        <v>128.75</v>
      </c>
    </row>
    <row r="1090" spans="1:10" x14ac:dyDescent="0.15">
      <c r="A1090" s="146">
        <v>4873.5</v>
      </c>
      <c r="B1090" s="146">
        <v>1806.5</v>
      </c>
      <c r="C1090" s="146">
        <v>1503.42</v>
      </c>
      <c r="D1090" s="146">
        <v>248.42</v>
      </c>
      <c r="E1090" s="146">
        <v>1263.42</v>
      </c>
      <c r="F1090" s="146">
        <v>1106.5</v>
      </c>
      <c r="G1090" s="146">
        <v>128.58000000000001</v>
      </c>
      <c r="H1090" s="146">
        <v>1277.33</v>
      </c>
      <c r="I1090" s="146">
        <v>1120.42</v>
      </c>
      <c r="J1090" s="146">
        <v>128.58000000000001</v>
      </c>
    </row>
    <row r="1091" spans="1:10" x14ac:dyDescent="0.15">
      <c r="A1091" s="147">
        <v>4878</v>
      </c>
      <c r="B1091" s="147">
        <v>1808.17</v>
      </c>
      <c r="C1091" s="147">
        <v>1505.58</v>
      </c>
      <c r="D1091" s="147">
        <v>248.17</v>
      </c>
      <c r="E1091" s="147">
        <v>1265.08</v>
      </c>
      <c r="F1091" s="147">
        <v>1108.5</v>
      </c>
      <c r="G1091" s="147">
        <v>128.41999999999999</v>
      </c>
      <c r="H1091" s="147">
        <v>1279</v>
      </c>
      <c r="I1091" s="147">
        <v>1122.42</v>
      </c>
      <c r="J1091" s="147">
        <v>128.41999999999999</v>
      </c>
    </row>
    <row r="1092" spans="1:10" x14ac:dyDescent="0.15">
      <c r="A1092" s="146">
        <v>4882.5</v>
      </c>
      <c r="B1092" s="146">
        <v>1809.83</v>
      </c>
      <c r="C1092" s="146">
        <v>1507.75</v>
      </c>
      <c r="D1092" s="146">
        <v>247.92</v>
      </c>
      <c r="E1092" s="146">
        <v>1266.75</v>
      </c>
      <c r="F1092" s="146">
        <v>1110.33</v>
      </c>
      <c r="G1092" s="146">
        <v>128.33000000000001</v>
      </c>
      <c r="H1092" s="146">
        <v>1280.67</v>
      </c>
      <c r="I1092" s="146">
        <v>1124.25</v>
      </c>
      <c r="J1092" s="146">
        <v>128.33000000000001</v>
      </c>
    </row>
    <row r="1093" spans="1:10" x14ac:dyDescent="0.15">
      <c r="A1093" s="147">
        <v>4887</v>
      </c>
      <c r="B1093" s="147">
        <v>1811.5</v>
      </c>
      <c r="C1093" s="147">
        <v>1510</v>
      </c>
      <c r="D1093" s="147">
        <v>247.67</v>
      </c>
      <c r="E1093" s="147">
        <v>1268.42</v>
      </c>
      <c r="F1093" s="147">
        <v>1112.33</v>
      </c>
      <c r="G1093" s="147">
        <v>128.16999999999999</v>
      </c>
      <c r="H1093" s="147">
        <v>1282.33</v>
      </c>
      <c r="I1093" s="147">
        <v>1126.25</v>
      </c>
      <c r="J1093" s="147">
        <v>128.16999999999999</v>
      </c>
    </row>
    <row r="1094" spans="1:10" x14ac:dyDescent="0.15">
      <c r="A1094" s="146">
        <v>4891.5</v>
      </c>
      <c r="B1094" s="146">
        <v>1813.17</v>
      </c>
      <c r="C1094" s="146">
        <v>1512.25</v>
      </c>
      <c r="D1094" s="146">
        <v>247.33</v>
      </c>
      <c r="E1094" s="146">
        <v>1270.08</v>
      </c>
      <c r="F1094" s="146">
        <v>1114.33</v>
      </c>
      <c r="G1094" s="146">
        <v>128</v>
      </c>
      <c r="H1094" s="146">
        <v>1284</v>
      </c>
      <c r="I1094" s="146">
        <v>1128.25</v>
      </c>
      <c r="J1094" s="146">
        <v>128</v>
      </c>
    </row>
    <row r="1095" spans="1:10" x14ac:dyDescent="0.15">
      <c r="A1095" s="147">
        <v>4896</v>
      </c>
      <c r="B1095" s="147">
        <v>1814.83</v>
      </c>
      <c r="C1095" s="147">
        <v>1514.42</v>
      </c>
      <c r="D1095" s="147">
        <v>247.08</v>
      </c>
      <c r="E1095" s="147">
        <v>1271.75</v>
      </c>
      <c r="F1095" s="147">
        <v>1116.17</v>
      </c>
      <c r="G1095" s="147">
        <v>127.92</v>
      </c>
      <c r="H1095" s="147">
        <v>1285.67</v>
      </c>
      <c r="I1095" s="147">
        <v>1130.08</v>
      </c>
      <c r="J1095" s="147">
        <v>127.92</v>
      </c>
    </row>
    <row r="1096" spans="1:10" x14ac:dyDescent="0.15">
      <c r="A1096" s="146">
        <v>4900.5</v>
      </c>
      <c r="B1096" s="146">
        <v>1816.5</v>
      </c>
      <c r="C1096" s="146">
        <v>1516.58</v>
      </c>
      <c r="D1096" s="146">
        <v>246.83</v>
      </c>
      <c r="E1096" s="146">
        <v>1273.42</v>
      </c>
      <c r="F1096" s="146">
        <v>1118.17</v>
      </c>
      <c r="G1096" s="146">
        <v>127.75</v>
      </c>
      <c r="H1096" s="146">
        <v>1287.33</v>
      </c>
      <c r="I1096" s="146">
        <v>1132.08</v>
      </c>
      <c r="J1096" s="146">
        <v>127.75</v>
      </c>
    </row>
    <row r="1097" spans="1:10" x14ac:dyDescent="0.15">
      <c r="A1097" s="147">
        <v>4905</v>
      </c>
      <c r="B1097" s="147">
        <v>1818.17</v>
      </c>
      <c r="C1097" s="147">
        <v>1518.83</v>
      </c>
      <c r="D1097" s="147">
        <v>246.58</v>
      </c>
      <c r="E1097" s="147">
        <v>1275.08</v>
      </c>
      <c r="F1097" s="147">
        <v>1120.08</v>
      </c>
      <c r="G1097" s="147">
        <v>127.67</v>
      </c>
      <c r="H1097" s="147">
        <v>1289</v>
      </c>
      <c r="I1097" s="147">
        <v>1134</v>
      </c>
      <c r="J1097" s="147">
        <v>127.67</v>
      </c>
    </row>
    <row r="1098" spans="1:10" x14ac:dyDescent="0.15">
      <c r="A1098" s="146">
        <v>4909.5</v>
      </c>
      <c r="B1098" s="146">
        <v>1819.83</v>
      </c>
      <c r="C1098" s="146">
        <v>1521</v>
      </c>
      <c r="D1098" s="146">
        <v>246.33</v>
      </c>
      <c r="E1098" s="146">
        <v>1276.75</v>
      </c>
      <c r="F1098" s="146">
        <v>1122</v>
      </c>
      <c r="G1098" s="146">
        <v>127.5</v>
      </c>
      <c r="H1098" s="146">
        <v>1290.67</v>
      </c>
      <c r="I1098" s="146">
        <v>1135.92</v>
      </c>
      <c r="J1098" s="146">
        <v>127.5</v>
      </c>
    </row>
    <row r="1099" spans="1:10" x14ac:dyDescent="0.15">
      <c r="A1099" s="147">
        <v>4914</v>
      </c>
      <c r="B1099" s="147">
        <v>1821.5</v>
      </c>
      <c r="C1099" s="147">
        <v>1523.17</v>
      </c>
      <c r="D1099" s="147">
        <v>246.08</v>
      </c>
      <c r="E1099" s="147">
        <v>1278.42</v>
      </c>
      <c r="F1099" s="147">
        <v>1124</v>
      </c>
      <c r="G1099" s="147">
        <v>127.33</v>
      </c>
      <c r="H1099" s="147">
        <v>1292.33</v>
      </c>
      <c r="I1099" s="147">
        <v>1137.92</v>
      </c>
      <c r="J1099" s="147">
        <v>127.33</v>
      </c>
    </row>
    <row r="1100" spans="1:10" x14ac:dyDescent="0.15">
      <c r="A1100" s="146">
        <v>4918.5</v>
      </c>
      <c r="B1100" s="146">
        <v>1823.17</v>
      </c>
      <c r="C1100" s="146">
        <v>1525.42</v>
      </c>
      <c r="D1100" s="146">
        <v>245.75</v>
      </c>
      <c r="E1100" s="146">
        <v>1280.08</v>
      </c>
      <c r="F1100" s="146">
        <v>1125.92</v>
      </c>
      <c r="G1100" s="146">
        <v>127.25</v>
      </c>
      <c r="H1100" s="146">
        <v>1294</v>
      </c>
      <c r="I1100" s="146">
        <v>1139.83</v>
      </c>
      <c r="J1100" s="146">
        <v>127.25</v>
      </c>
    </row>
    <row r="1101" spans="1:10" x14ac:dyDescent="0.15">
      <c r="A1101" s="147">
        <v>4923</v>
      </c>
      <c r="B1101" s="147">
        <v>1824.92</v>
      </c>
      <c r="C1101" s="147">
        <v>1527.75</v>
      </c>
      <c r="D1101" s="147">
        <v>245.5</v>
      </c>
      <c r="E1101" s="147">
        <v>1281.75</v>
      </c>
      <c r="F1101" s="147">
        <v>1127.83</v>
      </c>
      <c r="G1101" s="147">
        <v>127.08</v>
      </c>
      <c r="H1101" s="147">
        <v>1295.75</v>
      </c>
      <c r="I1101" s="147">
        <v>1141.83</v>
      </c>
      <c r="J1101" s="147">
        <v>127.08</v>
      </c>
    </row>
    <row r="1102" spans="1:10" x14ac:dyDescent="0.15">
      <c r="A1102" s="146">
        <v>4927.5</v>
      </c>
      <c r="B1102" s="146">
        <v>1826.58</v>
      </c>
      <c r="C1102" s="146">
        <v>1529.92</v>
      </c>
      <c r="D1102" s="146">
        <v>245.25</v>
      </c>
      <c r="E1102" s="146">
        <v>1283.42</v>
      </c>
      <c r="F1102" s="146">
        <v>1129.83</v>
      </c>
      <c r="G1102" s="146">
        <v>126.92</v>
      </c>
      <c r="H1102" s="146">
        <v>1297.42</v>
      </c>
      <c r="I1102" s="146">
        <v>1143.83</v>
      </c>
      <c r="J1102" s="146">
        <v>126.92</v>
      </c>
    </row>
    <row r="1103" spans="1:10" x14ac:dyDescent="0.15">
      <c r="A1103" s="147">
        <v>4932</v>
      </c>
      <c r="B1103" s="147">
        <v>1828.25</v>
      </c>
      <c r="C1103" s="147">
        <v>1532.08</v>
      </c>
      <c r="D1103" s="147">
        <v>245</v>
      </c>
      <c r="E1103" s="147">
        <v>1285.08</v>
      </c>
      <c r="F1103" s="147">
        <v>1131.75</v>
      </c>
      <c r="G1103" s="147">
        <v>126.83</v>
      </c>
      <c r="H1103" s="147">
        <v>1299.08</v>
      </c>
      <c r="I1103" s="147">
        <v>1145.75</v>
      </c>
      <c r="J1103" s="147">
        <v>126.83</v>
      </c>
    </row>
    <row r="1104" spans="1:10" x14ac:dyDescent="0.15">
      <c r="A1104" s="146">
        <v>4936.5</v>
      </c>
      <c r="B1104" s="146">
        <v>1829.92</v>
      </c>
      <c r="C1104" s="146">
        <v>1534.25</v>
      </c>
      <c r="D1104" s="146">
        <v>244.75</v>
      </c>
      <c r="E1104" s="146">
        <v>1286.75</v>
      </c>
      <c r="F1104" s="146">
        <v>1133.67</v>
      </c>
      <c r="G1104" s="146">
        <v>126.67</v>
      </c>
      <c r="H1104" s="146">
        <v>1300.75</v>
      </c>
      <c r="I1104" s="146">
        <v>1147.67</v>
      </c>
      <c r="J1104" s="146">
        <v>126.67</v>
      </c>
    </row>
    <row r="1105" spans="1:10" x14ac:dyDescent="0.15">
      <c r="A1105" s="147">
        <v>4941</v>
      </c>
      <c r="B1105" s="147">
        <v>1831.58</v>
      </c>
      <c r="C1105" s="147">
        <v>1536.5</v>
      </c>
      <c r="D1105" s="147">
        <v>244.5</v>
      </c>
      <c r="E1105" s="147">
        <v>1288.42</v>
      </c>
      <c r="F1105" s="147">
        <v>1135.67</v>
      </c>
      <c r="G1105" s="147">
        <v>126.5</v>
      </c>
      <c r="H1105" s="147">
        <v>1302.42</v>
      </c>
      <c r="I1105" s="147">
        <v>1149.67</v>
      </c>
      <c r="J1105" s="147">
        <v>126.5</v>
      </c>
    </row>
    <row r="1106" spans="1:10" x14ac:dyDescent="0.15">
      <c r="A1106" s="146">
        <v>4945.5</v>
      </c>
      <c r="B1106" s="146">
        <v>1833.25</v>
      </c>
      <c r="C1106" s="146">
        <v>1538.75</v>
      </c>
      <c r="D1106" s="146">
        <v>244.17</v>
      </c>
      <c r="E1106" s="146">
        <v>1290.08</v>
      </c>
      <c r="F1106" s="146">
        <v>1137.58</v>
      </c>
      <c r="G1106" s="146">
        <v>126.42</v>
      </c>
      <c r="H1106" s="146">
        <v>1304.08</v>
      </c>
      <c r="I1106" s="146">
        <v>1151.58</v>
      </c>
      <c r="J1106" s="146">
        <v>126.42</v>
      </c>
    </row>
    <row r="1107" spans="1:10" x14ac:dyDescent="0.15">
      <c r="A1107" s="147">
        <v>4950</v>
      </c>
      <c r="B1107" s="147">
        <v>1834.92</v>
      </c>
      <c r="C1107" s="147">
        <v>1540.92</v>
      </c>
      <c r="D1107" s="147">
        <v>243.92</v>
      </c>
      <c r="E1107" s="147">
        <v>1291.75</v>
      </c>
      <c r="F1107" s="147">
        <v>1139.5</v>
      </c>
      <c r="G1107" s="147">
        <v>126.25</v>
      </c>
      <c r="H1107" s="147">
        <v>1305.75</v>
      </c>
      <c r="I1107" s="147">
        <v>1153.5</v>
      </c>
      <c r="J1107" s="147">
        <v>126.25</v>
      </c>
    </row>
    <row r="1108" spans="1:10" x14ac:dyDescent="0.15">
      <c r="A1108" s="146">
        <v>4954.5</v>
      </c>
      <c r="B1108" s="146">
        <v>1836.58</v>
      </c>
      <c r="C1108" s="146">
        <v>1543.08</v>
      </c>
      <c r="D1108" s="146">
        <v>243.67</v>
      </c>
      <c r="E1108" s="146">
        <v>1293.42</v>
      </c>
      <c r="F1108" s="146">
        <v>1141.42</v>
      </c>
      <c r="G1108" s="146">
        <v>126.17</v>
      </c>
      <c r="H1108" s="146">
        <v>1307.42</v>
      </c>
      <c r="I1108" s="146">
        <v>1155.42</v>
      </c>
      <c r="J1108" s="146">
        <v>126.17</v>
      </c>
    </row>
    <row r="1109" spans="1:10" x14ac:dyDescent="0.15">
      <c r="A1109" s="147">
        <v>4959</v>
      </c>
      <c r="B1109" s="147">
        <v>1838.25</v>
      </c>
      <c r="C1109" s="147">
        <v>1545.33</v>
      </c>
      <c r="D1109" s="147">
        <v>243.42</v>
      </c>
      <c r="E1109" s="147">
        <v>1295.08</v>
      </c>
      <c r="F1109" s="147">
        <v>1143.42</v>
      </c>
      <c r="G1109" s="147">
        <v>126</v>
      </c>
      <c r="H1109" s="147">
        <v>1309.08</v>
      </c>
      <c r="I1109" s="147">
        <v>1157.42</v>
      </c>
      <c r="J1109" s="147">
        <v>126</v>
      </c>
    </row>
    <row r="1110" spans="1:10" x14ac:dyDescent="0.15">
      <c r="A1110" s="146">
        <v>4963.5</v>
      </c>
      <c r="B1110" s="146">
        <v>1839.92</v>
      </c>
      <c r="C1110" s="146">
        <v>1547.5</v>
      </c>
      <c r="D1110" s="146">
        <v>243.17</v>
      </c>
      <c r="E1110" s="146">
        <v>1296.75</v>
      </c>
      <c r="F1110" s="146">
        <v>1145.33</v>
      </c>
      <c r="G1110" s="146">
        <v>125.83</v>
      </c>
      <c r="H1110" s="146">
        <v>1310.75</v>
      </c>
      <c r="I1110" s="146">
        <v>1159.33</v>
      </c>
      <c r="J1110" s="146">
        <v>125.83</v>
      </c>
    </row>
    <row r="1111" spans="1:10" x14ac:dyDescent="0.15">
      <c r="A1111" s="147">
        <v>4968</v>
      </c>
      <c r="B1111" s="147">
        <v>1841.58</v>
      </c>
      <c r="C1111" s="147">
        <v>1549.67</v>
      </c>
      <c r="D1111" s="147">
        <v>242.92</v>
      </c>
      <c r="E1111" s="147">
        <v>1298.42</v>
      </c>
      <c r="F1111" s="147">
        <v>1147.25</v>
      </c>
      <c r="G1111" s="147">
        <v>125.75</v>
      </c>
      <c r="H1111" s="147">
        <v>1312.42</v>
      </c>
      <c r="I1111" s="147">
        <v>1161.25</v>
      </c>
      <c r="J1111" s="147">
        <v>125.75</v>
      </c>
    </row>
    <row r="1112" spans="1:10" x14ac:dyDescent="0.15">
      <c r="A1112" s="146">
        <v>4972.5</v>
      </c>
      <c r="B1112" s="146">
        <v>1843.25</v>
      </c>
      <c r="C1112" s="146">
        <v>1551.92</v>
      </c>
      <c r="D1112" s="146">
        <v>242.58</v>
      </c>
      <c r="E1112" s="146">
        <v>1300.08</v>
      </c>
      <c r="F1112" s="146">
        <v>1149.25</v>
      </c>
      <c r="G1112" s="146">
        <v>125.58</v>
      </c>
      <c r="H1112" s="146">
        <v>1314.08</v>
      </c>
      <c r="I1112" s="146">
        <v>1163.25</v>
      </c>
      <c r="J1112" s="146">
        <v>125.58</v>
      </c>
    </row>
    <row r="1113" spans="1:10" x14ac:dyDescent="0.15">
      <c r="A1113" s="147">
        <v>4977</v>
      </c>
      <c r="B1113" s="147">
        <v>1844.92</v>
      </c>
      <c r="C1113" s="147">
        <v>1554.17</v>
      </c>
      <c r="D1113" s="147">
        <v>242.33</v>
      </c>
      <c r="E1113" s="147">
        <v>1301.75</v>
      </c>
      <c r="F1113" s="147">
        <v>1151.17</v>
      </c>
      <c r="G1113" s="147">
        <v>125.42</v>
      </c>
      <c r="H1113" s="147">
        <v>1315.75</v>
      </c>
      <c r="I1113" s="147">
        <v>1165.17</v>
      </c>
      <c r="J1113" s="147">
        <v>125.42</v>
      </c>
    </row>
    <row r="1114" spans="1:10" x14ac:dyDescent="0.15">
      <c r="A1114" s="146">
        <v>4981.5</v>
      </c>
      <c r="B1114" s="146">
        <v>1846.58</v>
      </c>
      <c r="C1114" s="146">
        <v>1556.33</v>
      </c>
      <c r="D1114" s="146">
        <v>242.08</v>
      </c>
      <c r="E1114" s="146">
        <v>1303.42</v>
      </c>
      <c r="F1114" s="146">
        <v>1153.08</v>
      </c>
      <c r="G1114" s="146">
        <v>125.33</v>
      </c>
      <c r="H1114" s="146">
        <v>1317.42</v>
      </c>
      <c r="I1114" s="146">
        <v>1167.08</v>
      </c>
      <c r="J1114" s="146">
        <v>125.33</v>
      </c>
    </row>
    <row r="1115" spans="1:10" x14ac:dyDescent="0.15">
      <c r="A1115" s="147">
        <v>4986</v>
      </c>
      <c r="B1115" s="147">
        <v>1848.25</v>
      </c>
      <c r="C1115" s="147">
        <v>1558.5</v>
      </c>
      <c r="D1115" s="147">
        <v>241.83</v>
      </c>
      <c r="E1115" s="147">
        <v>1305.08</v>
      </c>
      <c r="F1115" s="147">
        <v>1155.08</v>
      </c>
      <c r="G1115" s="147">
        <v>125.17</v>
      </c>
      <c r="H1115" s="147">
        <v>1319.08</v>
      </c>
      <c r="I1115" s="147">
        <v>1169.08</v>
      </c>
      <c r="J1115" s="147">
        <v>125.17</v>
      </c>
    </row>
    <row r="1116" spans="1:10" x14ac:dyDescent="0.15">
      <c r="A1116" s="146">
        <v>4990.5</v>
      </c>
      <c r="B1116" s="146">
        <v>1849.92</v>
      </c>
      <c r="C1116" s="146">
        <v>1560.67</v>
      </c>
      <c r="D1116" s="146">
        <v>241.58</v>
      </c>
      <c r="E1116" s="146">
        <v>1306.75</v>
      </c>
      <c r="F1116" s="146">
        <v>1157</v>
      </c>
      <c r="G1116" s="146">
        <v>125</v>
      </c>
      <c r="H1116" s="146">
        <v>1320.75</v>
      </c>
      <c r="I1116" s="146">
        <v>1171</v>
      </c>
      <c r="J1116" s="146">
        <v>125</v>
      </c>
    </row>
    <row r="1117" spans="1:10" x14ac:dyDescent="0.15">
      <c r="A1117" s="147">
        <v>4995</v>
      </c>
      <c r="B1117" s="147">
        <v>1851.58</v>
      </c>
      <c r="C1117" s="147">
        <v>1562.92</v>
      </c>
      <c r="D1117" s="147">
        <v>241.33</v>
      </c>
      <c r="E1117" s="147">
        <v>1308.42</v>
      </c>
      <c r="F1117" s="147">
        <v>1158.92</v>
      </c>
      <c r="G1117" s="147">
        <v>124.92</v>
      </c>
      <c r="H1117" s="147">
        <v>1322.42</v>
      </c>
      <c r="I1117" s="147">
        <v>1172.92</v>
      </c>
      <c r="J1117" s="147">
        <v>124.92</v>
      </c>
    </row>
    <row r="1118" spans="1:10" x14ac:dyDescent="0.15">
      <c r="A1118" s="146">
        <v>4999.5</v>
      </c>
      <c r="B1118" s="146">
        <v>1853.25</v>
      </c>
      <c r="C1118" s="146">
        <v>1565.17</v>
      </c>
      <c r="D1118" s="146">
        <v>241</v>
      </c>
      <c r="E1118" s="146">
        <v>1310.08</v>
      </c>
      <c r="F1118" s="146">
        <v>1160.92</v>
      </c>
      <c r="G1118" s="146">
        <v>124.75</v>
      </c>
      <c r="H1118" s="146">
        <v>1324.08</v>
      </c>
      <c r="I1118" s="146">
        <v>1174.92</v>
      </c>
      <c r="J1118" s="146">
        <v>124.75</v>
      </c>
    </row>
    <row r="1119" spans="1:10" x14ac:dyDescent="0.15">
      <c r="A1119" s="147">
        <v>5004</v>
      </c>
      <c r="B1119" s="147">
        <v>1854.92</v>
      </c>
      <c r="C1119" s="147">
        <v>1567.33</v>
      </c>
      <c r="D1119" s="147">
        <v>240.75</v>
      </c>
      <c r="E1119" s="147">
        <v>1311.75</v>
      </c>
      <c r="F1119" s="147">
        <v>1162.75</v>
      </c>
      <c r="G1119" s="147">
        <v>124.67</v>
      </c>
      <c r="H1119" s="147">
        <v>1325.75</v>
      </c>
      <c r="I1119" s="147">
        <v>1176.75</v>
      </c>
      <c r="J1119" s="147">
        <v>124.67</v>
      </c>
    </row>
    <row r="1120" spans="1:10" x14ac:dyDescent="0.15">
      <c r="A1120" s="146">
        <v>5008.5</v>
      </c>
      <c r="B1120" s="146">
        <v>1856.58</v>
      </c>
      <c r="C1120" s="146">
        <v>1569.5</v>
      </c>
      <c r="D1120" s="146">
        <v>240.5</v>
      </c>
      <c r="E1120" s="146">
        <v>1313.42</v>
      </c>
      <c r="F1120" s="146">
        <v>1164.75</v>
      </c>
      <c r="G1120" s="146">
        <v>124.5</v>
      </c>
      <c r="H1120" s="146">
        <v>1327.42</v>
      </c>
      <c r="I1120" s="146">
        <v>1178.75</v>
      </c>
      <c r="J1120" s="146">
        <v>124.5</v>
      </c>
    </row>
    <row r="1121" spans="1:10" x14ac:dyDescent="0.15">
      <c r="A1121" s="147">
        <v>5013</v>
      </c>
      <c r="B1121" s="147">
        <v>1858.25</v>
      </c>
      <c r="C1121" s="147">
        <v>1571.75</v>
      </c>
      <c r="D1121" s="147">
        <v>240.25</v>
      </c>
      <c r="E1121" s="147">
        <v>1315.17</v>
      </c>
      <c r="F1121" s="147">
        <v>1166.83</v>
      </c>
      <c r="G1121" s="147">
        <v>124.33</v>
      </c>
      <c r="H1121" s="147">
        <v>1329.08</v>
      </c>
      <c r="I1121" s="147">
        <v>1180.75</v>
      </c>
      <c r="J1121" s="147">
        <v>124.33</v>
      </c>
    </row>
    <row r="1122" spans="1:10" x14ac:dyDescent="0.15">
      <c r="A1122" s="146">
        <v>5017.5</v>
      </c>
      <c r="B1122" s="146">
        <v>1859.92</v>
      </c>
      <c r="C1122" s="146">
        <v>1573.92</v>
      </c>
      <c r="D1122" s="146">
        <v>240</v>
      </c>
      <c r="E1122" s="146">
        <v>1316.83</v>
      </c>
      <c r="F1122" s="146">
        <v>1168.75</v>
      </c>
      <c r="G1122" s="146">
        <v>124.25</v>
      </c>
      <c r="H1122" s="146">
        <v>1330.75</v>
      </c>
      <c r="I1122" s="146">
        <v>1182.67</v>
      </c>
      <c r="J1122" s="146">
        <v>124.25</v>
      </c>
    </row>
    <row r="1123" spans="1:10" x14ac:dyDescent="0.15">
      <c r="A1123" s="147">
        <v>5022</v>
      </c>
      <c r="B1123" s="147">
        <v>1861.58</v>
      </c>
      <c r="C1123" s="147">
        <v>1576.08</v>
      </c>
      <c r="D1123" s="147">
        <v>239.75</v>
      </c>
      <c r="E1123" s="147">
        <v>1318.5</v>
      </c>
      <c r="F1123" s="147">
        <v>1170.67</v>
      </c>
      <c r="G1123" s="147">
        <v>124.08</v>
      </c>
      <c r="H1123" s="147">
        <v>1332.42</v>
      </c>
      <c r="I1123" s="147">
        <v>1184.58</v>
      </c>
      <c r="J1123" s="147">
        <v>124.08</v>
      </c>
    </row>
    <row r="1124" spans="1:10" x14ac:dyDescent="0.15">
      <c r="A1124" s="146">
        <v>5026.5</v>
      </c>
      <c r="B1124" s="146">
        <v>1863.25</v>
      </c>
      <c r="C1124" s="146">
        <v>1578.33</v>
      </c>
      <c r="D1124" s="146">
        <v>239.42</v>
      </c>
      <c r="E1124" s="146">
        <v>1320.17</v>
      </c>
      <c r="F1124" s="146">
        <v>1172.67</v>
      </c>
      <c r="G1124" s="146">
        <v>123.92</v>
      </c>
      <c r="H1124" s="146">
        <v>1334.08</v>
      </c>
      <c r="I1124" s="146">
        <v>1186.58</v>
      </c>
      <c r="J1124" s="146">
        <v>123.92</v>
      </c>
    </row>
    <row r="1125" spans="1:10" x14ac:dyDescent="0.15">
      <c r="A1125" s="147">
        <v>5031</v>
      </c>
      <c r="B1125" s="147">
        <v>1864.92</v>
      </c>
      <c r="C1125" s="147">
        <v>1580.58</v>
      </c>
      <c r="D1125" s="147">
        <v>239.17</v>
      </c>
      <c r="E1125" s="147">
        <v>1321.83</v>
      </c>
      <c r="F1125" s="147">
        <v>1174.58</v>
      </c>
      <c r="G1125" s="147">
        <v>123.83</v>
      </c>
      <c r="H1125" s="147">
        <v>1335.75</v>
      </c>
      <c r="I1125" s="147">
        <v>1188.5</v>
      </c>
      <c r="J1125" s="147">
        <v>123.83</v>
      </c>
    </row>
    <row r="1126" spans="1:10" x14ac:dyDescent="0.15">
      <c r="A1126" s="146">
        <v>5035.5</v>
      </c>
      <c r="B1126" s="146">
        <v>1866.58</v>
      </c>
      <c r="C1126" s="146">
        <v>1582.75</v>
      </c>
      <c r="D1126" s="146">
        <v>238.92</v>
      </c>
      <c r="E1126" s="146">
        <v>1323.5</v>
      </c>
      <c r="F1126" s="146">
        <v>1176.5</v>
      </c>
      <c r="G1126" s="146">
        <v>123.67</v>
      </c>
      <c r="H1126" s="146">
        <v>1337.42</v>
      </c>
      <c r="I1126" s="146">
        <v>1190.42</v>
      </c>
      <c r="J1126" s="146">
        <v>123.67</v>
      </c>
    </row>
    <row r="1127" spans="1:10" x14ac:dyDescent="0.15">
      <c r="A1127" s="147">
        <v>5040</v>
      </c>
      <c r="B1127" s="147">
        <v>1868.25</v>
      </c>
      <c r="C1127" s="147">
        <v>1584.92</v>
      </c>
      <c r="D1127" s="147">
        <v>238.67</v>
      </c>
      <c r="E1127" s="147">
        <v>1325.17</v>
      </c>
      <c r="F1127" s="147">
        <v>1178.5</v>
      </c>
      <c r="G1127" s="147">
        <v>123.5</v>
      </c>
      <c r="H1127" s="147">
        <v>1339.08</v>
      </c>
      <c r="I1127" s="147">
        <v>1192.42</v>
      </c>
      <c r="J1127" s="147">
        <v>123.5</v>
      </c>
    </row>
    <row r="1128" spans="1:10" x14ac:dyDescent="0.15">
      <c r="A1128" s="146">
        <v>5044.5</v>
      </c>
      <c r="B1128" s="146">
        <v>1869.92</v>
      </c>
      <c r="C1128" s="146">
        <v>1587.08</v>
      </c>
      <c r="D1128" s="146">
        <v>238.42</v>
      </c>
      <c r="E1128" s="146">
        <v>1326.83</v>
      </c>
      <c r="F1128" s="146">
        <v>1180.42</v>
      </c>
      <c r="G1128" s="146">
        <v>123.42</v>
      </c>
      <c r="H1128" s="146">
        <v>1340.75</v>
      </c>
      <c r="I1128" s="146">
        <v>1194.33</v>
      </c>
      <c r="J1128" s="146">
        <v>123.42</v>
      </c>
    </row>
    <row r="1129" spans="1:10" x14ac:dyDescent="0.15">
      <c r="A1129" s="147">
        <v>5049</v>
      </c>
      <c r="B1129" s="147">
        <v>1871.58</v>
      </c>
      <c r="C1129" s="147">
        <v>1589.33</v>
      </c>
      <c r="D1129" s="147">
        <v>238.17</v>
      </c>
      <c r="E1129" s="147">
        <v>1328.5</v>
      </c>
      <c r="F1129" s="147">
        <v>1182.33</v>
      </c>
      <c r="G1129" s="147">
        <v>123.25</v>
      </c>
      <c r="H1129" s="147">
        <v>1342.42</v>
      </c>
      <c r="I1129" s="147">
        <v>1196.25</v>
      </c>
      <c r="J1129" s="147">
        <v>123.25</v>
      </c>
    </row>
    <row r="1130" spans="1:10" x14ac:dyDescent="0.15">
      <c r="A1130" s="146">
        <v>5053.5</v>
      </c>
      <c r="B1130" s="146">
        <v>1873.25</v>
      </c>
      <c r="C1130" s="146">
        <v>1591.5</v>
      </c>
      <c r="D1130" s="146">
        <v>237.92</v>
      </c>
      <c r="E1130" s="146">
        <v>1330.17</v>
      </c>
      <c r="F1130" s="146">
        <v>1184.25</v>
      </c>
      <c r="G1130" s="146">
        <v>123.17</v>
      </c>
      <c r="H1130" s="146">
        <v>1344.08</v>
      </c>
      <c r="I1130" s="146">
        <v>1198.17</v>
      </c>
      <c r="J1130" s="146">
        <v>123.17</v>
      </c>
    </row>
    <row r="1131" spans="1:10" x14ac:dyDescent="0.15">
      <c r="A1131" s="147">
        <v>5058</v>
      </c>
      <c r="B1131" s="147">
        <v>1874.92</v>
      </c>
      <c r="C1131" s="147">
        <v>1593.75</v>
      </c>
      <c r="D1131" s="147">
        <v>237.58</v>
      </c>
      <c r="E1131" s="147">
        <v>1331.83</v>
      </c>
      <c r="F1131" s="147">
        <v>1186.25</v>
      </c>
      <c r="G1131" s="147">
        <v>123</v>
      </c>
      <c r="H1131" s="147">
        <v>1345.75</v>
      </c>
      <c r="I1131" s="147">
        <v>1200.17</v>
      </c>
      <c r="J1131" s="147">
        <v>123</v>
      </c>
    </row>
    <row r="1132" spans="1:10" x14ac:dyDescent="0.15">
      <c r="A1132" s="146">
        <v>5062.5</v>
      </c>
      <c r="B1132" s="146">
        <v>1876.58</v>
      </c>
      <c r="C1132" s="146">
        <v>1595.92</v>
      </c>
      <c r="D1132" s="146">
        <v>237.33</v>
      </c>
      <c r="E1132" s="146">
        <v>1333.5</v>
      </c>
      <c r="F1132" s="146">
        <v>1188.17</v>
      </c>
      <c r="G1132" s="146">
        <v>122.83</v>
      </c>
      <c r="H1132" s="146">
        <v>1347.42</v>
      </c>
      <c r="I1132" s="146">
        <v>1202.08</v>
      </c>
      <c r="J1132" s="146">
        <v>122.83</v>
      </c>
    </row>
    <row r="1133" spans="1:10" x14ac:dyDescent="0.15">
      <c r="A1133" s="147">
        <v>5067</v>
      </c>
      <c r="B1133" s="147">
        <v>1878.25</v>
      </c>
      <c r="C1133" s="147">
        <v>1598.08</v>
      </c>
      <c r="D1133" s="147">
        <v>237.08</v>
      </c>
      <c r="E1133" s="147">
        <v>1335.17</v>
      </c>
      <c r="F1133" s="147">
        <v>1190.08</v>
      </c>
      <c r="G1133" s="147">
        <v>122.75</v>
      </c>
      <c r="H1133" s="147">
        <v>1349.08</v>
      </c>
      <c r="I1133" s="147">
        <v>1204</v>
      </c>
      <c r="J1133" s="147">
        <v>122.75</v>
      </c>
    </row>
    <row r="1134" spans="1:10" x14ac:dyDescent="0.15">
      <c r="A1134" s="146">
        <v>5071.5</v>
      </c>
      <c r="B1134" s="146">
        <v>1879.92</v>
      </c>
      <c r="C1134" s="146">
        <v>1600.33</v>
      </c>
      <c r="D1134" s="146">
        <v>236.83</v>
      </c>
      <c r="E1134" s="146">
        <v>1336.83</v>
      </c>
      <c r="F1134" s="146">
        <v>1192.08</v>
      </c>
      <c r="G1134" s="146">
        <v>122.58</v>
      </c>
      <c r="H1134" s="146">
        <v>1350.75</v>
      </c>
      <c r="I1134" s="146">
        <v>1206</v>
      </c>
      <c r="J1134" s="146">
        <v>122.58</v>
      </c>
    </row>
    <row r="1135" spans="1:10" x14ac:dyDescent="0.15">
      <c r="A1135" s="147">
        <v>5076</v>
      </c>
      <c r="B1135" s="147">
        <v>1881.58</v>
      </c>
      <c r="C1135" s="147">
        <v>1602.5</v>
      </c>
      <c r="D1135" s="147">
        <v>236.58</v>
      </c>
      <c r="E1135" s="147">
        <v>1338.5</v>
      </c>
      <c r="F1135" s="147">
        <v>1194</v>
      </c>
      <c r="G1135" s="147">
        <v>122.42</v>
      </c>
      <c r="H1135" s="147">
        <v>1352.42</v>
      </c>
      <c r="I1135" s="147">
        <v>1207.92</v>
      </c>
      <c r="J1135" s="147">
        <v>122.42</v>
      </c>
    </row>
    <row r="1136" spans="1:10" x14ac:dyDescent="0.15">
      <c r="A1136" s="146">
        <v>5080.5</v>
      </c>
      <c r="B1136" s="146">
        <v>1883.25</v>
      </c>
      <c r="C1136" s="146">
        <v>1604.67</v>
      </c>
      <c r="D1136" s="146">
        <v>236.33</v>
      </c>
      <c r="E1136" s="146">
        <v>1340.17</v>
      </c>
      <c r="F1136" s="146">
        <v>1195.92</v>
      </c>
      <c r="G1136" s="146">
        <v>122.33</v>
      </c>
      <c r="H1136" s="146">
        <v>1354.08</v>
      </c>
      <c r="I1136" s="146">
        <v>1209.83</v>
      </c>
      <c r="J1136" s="146">
        <v>122.33</v>
      </c>
    </row>
    <row r="1137" spans="1:10" x14ac:dyDescent="0.15">
      <c r="A1137" s="147">
        <v>5085</v>
      </c>
      <c r="B1137" s="147">
        <v>1884.92</v>
      </c>
      <c r="C1137" s="147">
        <v>1606.92</v>
      </c>
      <c r="D1137" s="147">
        <v>236</v>
      </c>
      <c r="E1137" s="147">
        <v>1341.83</v>
      </c>
      <c r="F1137" s="147">
        <v>1197.92</v>
      </c>
      <c r="G1137" s="147">
        <v>122.17</v>
      </c>
      <c r="H1137" s="147">
        <v>1355.75</v>
      </c>
      <c r="I1137" s="147">
        <v>1211.83</v>
      </c>
      <c r="J1137" s="147">
        <v>122.17</v>
      </c>
    </row>
    <row r="1138" spans="1:10" x14ac:dyDescent="0.15">
      <c r="A1138" s="146">
        <v>5089.5</v>
      </c>
      <c r="B1138" s="146">
        <v>1886.58</v>
      </c>
      <c r="C1138" s="146">
        <v>1609.17</v>
      </c>
      <c r="D1138" s="146">
        <v>235.75</v>
      </c>
      <c r="E1138" s="146">
        <v>1343.5</v>
      </c>
      <c r="F1138" s="146">
        <v>1199.83</v>
      </c>
      <c r="G1138" s="146">
        <v>122</v>
      </c>
      <c r="H1138" s="146">
        <v>1357.42</v>
      </c>
      <c r="I1138" s="146">
        <v>1213.75</v>
      </c>
      <c r="J1138" s="146">
        <v>122</v>
      </c>
    </row>
    <row r="1139" spans="1:10" x14ac:dyDescent="0.15">
      <c r="A1139" s="147">
        <v>5094</v>
      </c>
      <c r="B1139" s="147">
        <v>1888.25</v>
      </c>
      <c r="C1139" s="147">
        <v>1611.33</v>
      </c>
      <c r="D1139" s="147">
        <v>235.5</v>
      </c>
      <c r="E1139" s="147">
        <v>1345.17</v>
      </c>
      <c r="F1139" s="147">
        <v>1201.75</v>
      </c>
      <c r="G1139" s="147">
        <v>121.92</v>
      </c>
      <c r="H1139" s="147">
        <v>1359.08</v>
      </c>
      <c r="I1139" s="147">
        <v>1215.67</v>
      </c>
      <c r="J1139" s="147">
        <v>121.92</v>
      </c>
    </row>
    <row r="1140" spans="1:10" x14ac:dyDescent="0.15">
      <c r="A1140" s="146">
        <v>5098.5</v>
      </c>
      <c r="B1140" s="146">
        <v>1889.92</v>
      </c>
      <c r="C1140" s="146">
        <v>1613.5</v>
      </c>
      <c r="D1140" s="146">
        <v>235.25</v>
      </c>
      <c r="E1140" s="146">
        <v>1346.83</v>
      </c>
      <c r="F1140" s="146">
        <v>1203.75</v>
      </c>
      <c r="G1140" s="146">
        <v>121.75</v>
      </c>
      <c r="H1140" s="146">
        <v>1360.75</v>
      </c>
      <c r="I1140" s="146">
        <v>1217.67</v>
      </c>
      <c r="J1140" s="146">
        <v>121.75</v>
      </c>
    </row>
    <row r="1141" spans="1:10" x14ac:dyDescent="0.15">
      <c r="A1141" s="147">
        <v>5103</v>
      </c>
      <c r="B1141" s="147">
        <v>1891.58</v>
      </c>
      <c r="C1141" s="147">
        <v>1615.67</v>
      </c>
      <c r="D1141" s="147">
        <v>235</v>
      </c>
      <c r="E1141" s="147">
        <v>1348.5</v>
      </c>
      <c r="F1141" s="147">
        <v>1205.58</v>
      </c>
      <c r="G1141" s="147">
        <v>121.67</v>
      </c>
      <c r="H1141" s="147">
        <v>1362.42</v>
      </c>
      <c r="I1141" s="147">
        <v>1219.5</v>
      </c>
      <c r="J1141" s="147">
        <v>121.67</v>
      </c>
    </row>
    <row r="1142" spans="1:10" x14ac:dyDescent="0.15">
      <c r="A1142" s="146">
        <v>5107.5</v>
      </c>
      <c r="B1142" s="146">
        <v>1893.25</v>
      </c>
      <c r="C1142" s="146">
        <v>1617.92</v>
      </c>
      <c r="D1142" s="146">
        <v>234.75</v>
      </c>
      <c r="E1142" s="146">
        <v>1350.17</v>
      </c>
      <c r="F1142" s="146">
        <v>1207.58</v>
      </c>
      <c r="G1142" s="146">
        <v>121.5</v>
      </c>
      <c r="H1142" s="146">
        <v>1364.08</v>
      </c>
      <c r="I1142" s="146">
        <v>1221.5</v>
      </c>
      <c r="J1142" s="146">
        <v>121.5</v>
      </c>
    </row>
    <row r="1143" spans="1:10" x14ac:dyDescent="0.15">
      <c r="A1143" s="147">
        <v>5112</v>
      </c>
      <c r="B1143" s="147">
        <v>1894.92</v>
      </c>
      <c r="C1143" s="147">
        <v>1620.17</v>
      </c>
      <c r="D1143" s="147">
        <v>234.42</v>
      </c>
      <c r="E1143" s="147">
        <v>1351.83</v>
      </c>
      <c r="F1143" s="147">
        <v>1209.58</v>
      </c>
      <c r="G1143" s="147">
        <v>121.33</v>
      </c>
      <c r="H1143" s="147">
        <v>1365.75</v>
      </c>
      <c r="I1143" s="147">
        <v>1223.5</v>
      </c>
      <c r="J1143" s="147">
        <v>121.33</v>
      </c>
    </row>
    <row r="1144" spans="1:10" x14ac:dyDescent="0.15">
      <c r="A1144" s="146">
        <v>5116.5</v>
      </c>
      <c r="B1144" s="146">
        <v>1896.58</v>
      </c>
      <c r="C1144" s="146">
        <v>1622.33</v>
      </c>
      <c r="D1144" s="146">
        <v>234.17</v>
      </c>
      <c r="E1144" s="146">
        <v>1353.5</v>
      </c>
      <c r="F1144" s="146">
        <v>1211.42</v>
      </c>
      <c r="G1144" s="146">
        <v>121.25</v>
      </c>
      <c r="H1144" s="146">
        <v>1367.42</v>
      </c>
      <c r="I1144" s="146">
        <v>1225.33</v>
      </c>
      <c r="J1144" s="146">
        <v>121.25</v>
      </c>
    </row>
    <row r="1145" spans="1:10" x14ac:dyDescent="0.15">
      <c r="A1145" s="147">
        <v>5121</v>
      </c>
      <c r="B1145" s="147">
        <v>1898.25</v>
      </c>
      <c r="C1145" s="147">
        <v>1624.5</v>
      </c>
      <c r="D1145" s="147">
        <v>233.92</v>
      </c>
      <c r="E1145" s="147">
        <v>1355.17</v>
      </c>
      <c r="F1145" s="147">
        <v>1213.42</v>
      </c>
      <c r="G1145" s="147">
        <v>121.08</v>
      </c>
      <c r="H1145" s="147">
        <v>1369.08</v>
      </c>
      <c r="I1145" s="147">
        <v>1227.33</v>
      </c>
      <c r="J1145" s="147">
        <v>121.08</v>
      </c>
    </row>
    <row r="1146" spans="1:10" x14ac:dyDescent="0.15">
      <c r="A1146" s="146">
        <v>5125.5</v>
      </c>
      <c r="B1146" s="146">
        <v>1899.92</v>
      </c>
      <c r="C1146" s="146">
        <v>1626.75</v>
      </c>
      <c r="D1146" s="146">
        <v>233.67</v>
      </c>
      <c r="E1146" s="146">
        <v>1356.83</v>
      </c>
      <c r="F1146" s="146">
        <v>1215.42</v>
      </c>
      <c r="G1146" s="146">
        <v>120.92</v>
      </c>
      <c r="H1146" s="146">
        <v>1370.75</v>
      </c>
      <c r="I1146" s="146">
        <v>1229.33</v>
      </c>
      <c r="J1146" s="146">
        <v>120.92</v>
      </c>
    </row>
    <row r="1147" spans="1:10" x14ac:dyDescent="0.15">
      <c r="A1147" s="147">
        <v>5130</v>
      </c>
      <c r="B1147" s="147">
        <v>1901.58</v>
      </c>
      <c r="C1147" s="147">
        <v>1628.92</v>
      </c>
      <c r="D1147" s="147">
        <v>233.42</v>
      </c>
      <c r="E1147" s="147">
        <v>1358.5</v>
      </c>
      <c r="F1147" s="147">
        <v>1217.25</v>
      </c>
      <c r="G1147" s="147">
        <v>120.83</v>
      </c>
      <c r="H1147" s="147">
        <v>1372.42</v>
      </c>
      <c r="I1147" s="147">
        <v>1231.17</v>
      </c>
      <c r="J1147" s="147">
        <v>120.83</v>
      </c>
    </row>
    <row r="1148" spans="1:10" x14ac:dyDescent="0.15">
      <c r="A1148" s="146">
        <v>5134.5</v>
      </c>
      <c r="B1148" s="146">
        <v>1903.25</v>
      </c>
      <c r="C1148" s="146">
        <v>1631.08</v>
      </c>
      <c r="D1148" s="146">
        <v>233.17</v>
      </c>
      <c r="E1148" s="146">
        <v>1360.17</v>
      </c>
      <c r="F1148" s="146">
        <v>1219.25</v>
      </c>
      <c r="G1148" s="146">
        <v>120.67</v>
      </c>
      <c r="H1148" s="146">
        <v>1374.08</v>
      </c>
      <c r="I1148" s="146">
        <v>1233.17</v>
      </c>
      <c r="J1148" s="146">
        <v>120.67</v>
      </c>
    </row>
    <row r="1149" spans="1:10" x14ac:dyDescent="0.15">
      <c r="A1149" s="147">
        <v>5139</v>
      </c>
      <c r="B1149" s="147">
        <v>1904.92</v>
      </c>
      <c r="C1149" s="147">
        <v>1633.33</v>
      </c>
      <c r="D1149" s="147">
        <v>232.83</v>
      </c>
      <c r="E1149" s="147">
        <v>1361.83</v>
      </c>
      <c r="F1149" s="147">
        <v>1221.25</v>
      </c>
      <c r="G1149" s="147">
        <v>120.5</v>
      </c>
      <c r="H1149" s="147">
        <v>1375.75</v>
      </c>
      <c r="I1149" s="147">
        <v>1235.17</v>
      </c>
      <c r="J1149" s="147">
        <v>120.5</v>
      </c>
    </row>
    <row r="1150" spans="1:10" x14ac:dyDescent="0.15">
      <c r="A1150" s="146">
        <v>5143.5</v>
      </c>
      <c r="B1150" s="146">
        <v>1906.58</v>
      </c>
      <c r="C1150" s="146">
        <v>1635.58</v>
      </c>
      <c r="D1150" s="146">
        <v>232.58</v>
      </c>
      <c r="E1150" s="146">
        <v>1363.5</v>
      </c>
      <c r="F1150" s="146">
        <v>1223.08</v>
      </c>
      <c r="G1150" s="146">
        <v>120.42</v>
      </c>
      <c r="H1150" s="146">
        <v>1377.42</v>
      </c>
      <c r="I1150" s="146">
        <v>1237</v>
      </c>
      <c r="J1150" s="146">
        <v>120.42</v>
      </c>
    </row>
    <row r="1151" spans="1:10" x14ac:dyDescent="0.15">
      <c r="A1151" s="147">
        <v>5148</v>
      </c>
      <c r="B1151" s="147">
        <v>1908.25</v>
      </c>
      <c r="C1151" s="147">
        <v>1637.75</v>
      </c>
      <c r="D1151" s="147">
        <v>232.33</v>
      </c>
      <c r="E1151" s="147">
        <v>1365.17</v>
      </c>
      <c r="F1151" s="147">
        <v>1225.08</v>
      </c>
      <c r="G1151" s="147">
        <v>120.25</v>
      </c>
      <c r="H1151" s="147">
        <v>1379.08</v>
      </c>
      <c r="I1151" s="147">
        <v>1239</v>
      </c>
      <c r="J1151" s="147">
        <v>120.25</v>
      </c>
    </row>
    <row r="1152" spans="1:10" x14ac:dyDescent="0.15">
      <c r="A1152" s="146">
        <v>5152.5</v>
      </c>
      <c r="B1152" s="146">
        <v>1909.92</v>
      </c>
      <c r="C1152" s="146">
        <v>1639.92</v>
      </c>
      <c r="D1152" s="146">
        <v>232.08</v>
      </c>
      <c r="E1152" s="146">
        <v>1366.83</v>
      </c>
      <c r="F1152" s="146">
        <v>1227</v>
      </c>
      <c r="G1152" s="146">
        <v>120.17</v>
      </c>
      <c r="H1152" s="146">
        <v>1380.75</v>
      </c>
      <c r="I1152" s="146">
        <v>1240.92</v>
      </c>
      <c r="J1152" s="146">
        <v>120.17</v>
      </c>
    </row>
    <row r="1153" spans="1:10" x14ac:dyDescent="0.15">
      <c r="A1153" s="147">
        <v>5157</v>
      </c>
      <c r="B1153" s="147">
        <v>1911.58</v>
      </c>
      <c r="C1153" s="147">
        <v>1642.08</v>
      </c>
      <c r="D1153" s="147">
        <v>231.83</v>
      </c>
      <c r="E1153" s="147">
        <v>1368.5</v>
      </c>
      <c r="F1153" s="147">
        <v>1229</v>
      </c>
      <c r="G1153" s="147">
        <v>120</v>
      </c>
      <c r="H1153" s="147">
        <v>1382.42</v>
      </c>
      <c r="I1153" s="147">
        <v>1242.92</v>
      </c>
      <c r="J1153" s="147">
        <v>120</v>
      </c>
    </row>
    <row r="1154" spans="1:10" x14ac:dyDescent="0.15">
      <c r="A1154" s="146">
        <v>5161.5</v>
      </c>
      <c r="B1154" s="146">
        <v>1913.25</v>
      </c>
      <c r="C1154" s="146">
        <v>1644.33</v>
      </c>
      <c r="D1154" s="146">
        <v>231.58</v>
      </c>
      <c r="E1154" s="146">
        <v>1370.17</v>
      </c>
      <c r="F1154" s="146">
        <v>1230.92</v>
      </c>
      <c r="G1154" s="146">
        <v>119.83</v>
      </c>
      <c r="H1154" s="146">
        <v>1384.08</v>
      </c>
      <c r="I1154" s="146">
        <v>1244.83</v>
      </c>
      <c r="J1154" s="146">
        <v>119.83</v>
      </c>
    </row>
    <row r="1155" spans="1:10" x14ac:dyDescent="0.15">
      <c r="A1155" s="147">
        <v>5166</v>
      </c>
      <c r="B1155" s="147">
        <v>1914.92</v>
      </c>
      <c r="C1155" s="147">
        <v>1646.58</v>
      </c>
      <c r="D1155" s="147">
        <v>231.25</v>
      </c>
      <c r="E1155" s="147">
        <v>1371.83</v>
      </c>
      <c r="F1155" s="147">
        <v>1232.83</v>
      </c>
      <c r="G1155" s="147">
        <v>119.75</v>
      </c>
      <c r="H1155" s="147">
        <v>1385.75</v>
      </c>
      <c r="I1155" s="147">
        <v>1246.75</v>
      </c>
      <c r="J1155" s="147">
        <v>119.75</v>
      </c>
    </row>
    <row r="1156" spans="1:10" x14ac:dyDescent="0.15">
      <c r="A1156" s="146">
        <v>5170.5</v>
      </c>
      <c r="B1156" s="146">
        <v>1916.58</v>
      </c>
      <c r="C1156" s="146">
        <v>1648.75</v>
      </c>
      <c r="D1156" s="146">
        <v>231</v>
      </c>
      <c r="E1156" s="146">
        <v>1373.5</v>
      </c>
      <c r="F1156" s="146">
        <v>1234.83</v>
      </c>
      <c r="G1156" s="146">
        <v>119.58</v>
      </c>
      <c r="H1156" s="146">
        <v>1387.42</v>
      </c>
      <c r="I1156" s="146">
        <v>1248.75</v>
      </c>
      <c r="J1156" s="146">
        <v>119.58</v>
      </c>
    </row>
    <row r="1157" spans="1:10" x14ac:dyDescent="0.15">
      <c r="A1157" s="147">
        <v>5175</v>
      </c>
      <c r="B1157" s="147">
        <v>1918.25</v>
      </c>
      <c r="C1157" s="147">
        <v>1650.92</v>
      </c>
      <c r="D1157" s="147">
        <v>230.75</v>
      </c>
      <c r="E1157" s="147">
        <v>1375.17</v>
      </c>
      <c r="F1157" s="147">
        <v>1236.75</v>
      </c>
      <c r="G1157" s="147">
        <v>119.42</v>
      </c>
      <c r="H1157" s="147">
        <v>1389.08</v>
      </c>
      <c r="I1157" s="147">
        <v>1250.67</v>
      </c>
      <c r="J1157" s="147">
        <v>119.42</v>
      </c>
    </row>
    <row r="1158" spans="1:10" x14ac:dyDescent="0.15">
      <c r="A1158" s="146">
        <v>5179.5</v>
      </c>
      <c r="B1158" s="146">
        <v>1920</v>
      </c>
      <c r="C1158" s="146">
        <v>1653.25</v>
      </c>
      <c r="D1158" s="146">
        <v>230.5</v>
      </c>
      <c r="E1158" s="146">
        <v>1376.83</v>
      </c>
      <c r="F1158" s="146">
        <v>1238.67</v>
      </c>
      <c r="G1158" s="146">
        <v>119.33</v>
      </c>
      <c r="H1158" s="146">
        <v>1390.83</v>
      </c>
      <c r="I1158" s="146">
        <v>1252.67</v>
      </c>
      <c r="J1158" s="146">
        <v>119.33</v>
      </c>
    </row>
    <row r="1159" spans="1:10" x14ac:dyDescent="0.15">
      <c r="A1159" s="147">
        <v>5184</v>
      </c>
      <c r="B1159" s="147">
        <v>1921.67</v>
      </c>
      <c r="C1159" s="147">
        <v>1655.42</v>
      </c>
      <c r="D1159" s="147">
        <v>230.25</v>
      </c>
      <c r="E1159" s="147">
        <v>1378.5</v>
      </c>
      <c r="F1159" s="147">
        <v>1240.67</v>
      </c>
      <c r="G1159" s="147">
        <v>119.17</v>
      </c>
      <c r="H1159" s="147">
        <v>1392.5</v>
      </c>
      <c r="I1159" s="147">
        <v>1254.67</v>
      </c>
      <c r="J1159" s="147">
        <v>119.17</v>
      </c>
    </row>
    <row r="1160" spans="1:10" x14ac:dyDescent="0.15">
      <c r="A1160" s="146">
        <v>5188.5</v>
      </c>
      <c r="B1160" s="146">
        <v>1923.33</v>
      </c>
      <c r="C1160" s="146">
        <v>1657.58</v>
      </c>
      <c r="D1160" s="146">
        <v>230</v>
      </c>
      <c r="E1160" s="146">
        <v>1380.17</v>
      </c>
      <c r="F1160" s="146">
        <v>1242.58</v>
      </c>
      <c r="G1160" s="146">
        <v>119</v>
      </c>
      <c r="H1160" s="146">
        <v>1394.17</v>
      </c>
      <c r="I1160" s="146">
        <v>1256.58</v>
      </c>
      <c r="J1160" s="146">
        <v>119</v>
      </c>
    </row>
    <row r="1161" spans="1:10" x14ac:dyDescent="0.15">
      <c r="A1161" s="147">
        <v>5193</v>
      </c>
      <c r="B1161" s="147">
        <v>1925</v>
      </c>
      <c r="C1161" s="147">
        <v>1659.83</v>
      </c>
      <c r="D1161" s="147">
        <v>229.67</v>
      </c>
      <c r="E1161" s="147">
        <v>1381.83</v>
      </c>
      <c r="F1161" s="147">
        <v>1244.5</v>
      </c>
      <c r="G1161" s="147">
        <v>118.92</v>
      </c>
      <c r="H1161" s="147">
        <v>1395.83</v>
      </c>
      <c r="I1161" s="147">
        <v>1258.5</v>
      </c>
      <c r="J1161" s="147">
        <v>118.92</v>
      </c>
    </row>
    <row r="1162" spans="1:10" x14ac:dyDescent="0.15">
      <c r="A1162" s="146">
        <v>5197.5</v>
      </c>
      <c r="B1162" s="146">
        <v>1926.67</v>
      </c>
      <c r="C1162" s="146">
        <v>1662.08</v>
      </c>
      <c r="D1162" s="146">
        <v>229.42</v>
      </c>
      <c r="E1162" s="146">
        <v>1383.5</v>
      </c>
      <c r="F1162" s="146">
        <v>1246.5</v>
      </c>
      <c r="G1162" s="146">
        <v>118.75</v>
      </c>
      <c r="H1162" s="146">
        <v>1397.5</v>
      </c>
      <c r="I1162" s="146">
        <v>1260.5</v>
      </c>
      <c r="J1162" s="146">
        <v>118.75</v>
      </c>
    </row>
    <row r="1163" spans="1:10" x14ac:dyDescent="0.15">
      <c r="A1163" s="147">
        <v>5202</v>
      </c>
      <c r="B1163" s="147">
        <v>1928.33</v>
      </c>
      <c r="C1163" s="147">
        <v>1664.25</v>
      </c>
      <c r="D1163" s="147">
        <v>229.17</v>
      </c>
      <c r="E1163" s="147">
        <v>1385.17</v>
      </c>
      <c r="F1163" s="147">
        <v>1248.33</v>
      </c>
      <c r="G1163" s="147">
        <v>118.67</v>
      </c>
      <c r="H1163" s="147">
        <v>1399.17</v>
      </c>
      <c r="I1163" s="147">
        <v>1262.33</v>
      </c>
      <c r="J1163" s="147">
        <v>118.67</v>
      </c>
    </row>
    <row r="1164" spans="1:10" x14ac:dyDescent="0.15">
      <c r="A1164" s="146">
        <v>5206.5</v>
      </c>
      <c r="B1164" s="146">
        <v>1930</v>
      </c>
      <c r="C1164" s="146">
        <v>1666.42</v>
      </c>
      <c r="D1164" s="146">
        <v>228.92</v>
      </c>
      <c r="E1164" s="146">
        <v>1386.83</v>
      </c>
      <c r="F1164" s="146">
        <v>1250.33</v>
      </c>
      <c r="G1164" s="146">
        <v>118.5</v>
      </c>
      <c r="H1164" s="146">
        <v>1400.83</v>
      </c>
      <c r="I1164" s="146">
        <v>1264.33</v>
      </c>
      <c r="J1164" s="146">
        <v>118.5</v>
      </c>
    </row>
    <row r="1165" spans="1:10" x14ac:dyDescent="0.15">
      <c r="A1165" s="147">
        <v>5211</v>
      </c>
      <c r="B1165" s="147">
        <v>1931.67</v>
      </c>
      <c r="C1165" s="147">
        <v>1668.58</v>
      </c>
      <c r="D1165" s="147">
        <v>228.67</v>
      </c>
      <c r="E1165" s="147">
        <v>1388.5</v>
      </c>
      <c r="F1165" s="147">
        <v>1252.33</v>
      </c>
      <c r="G1165" s="147">
        <v>118.33</v>
      </c>
      <c r="H1165" s="147">
        <v>1402.5</v>
      </c>
      <c r="I1165" s="147">
        <v>1266.33</v>
      </c>
      <c r="J1165" s="147">
        <v>118.33</v>
      </c>
    </row>
    <row r="1166" spans="1:10" x14ac:dyDescent="0.15">
      <c r="A1166" s="146">
        <v>5215.5</v>
      </c>
      <c r="B1166" s="146">
        <v>1933.33</v>
      </c>
      <c r="C1166" s="146">
        <v>1670.83</v>
      </c>
      <c r="D1166" s="146">
        <v>228.42</v>
      </c>
      <c r="E1166" s="146">
        <v>1390.17</v>
      </c>
      <c r="F1166" s="146">
        <v>1254.17</v>
      </c>
      <c r="G1166" s="146">
        <v>118.25</v>
      </c>
      <c r="H1166" s="146">
        <v>1404.17</v>
      </c>
      <c r="I1166" s="146">
        <v>1268.17</v>
      </c>
      <c r="J1166" s="146">
        <v>118.25</v>
      </c>
    </row>
    <row r="1167" spans="1:10" x14ac:dyDescent="0.15">
      <c r="A1167" s="147">
        <v>5220</v>
      </c>
      <c r="B1167" s="147">
        <v>1935</v>
      </c>
      <c r="C1167" s="147">
        <v>1673.08</v>
      </c>
      <c r="D1167" s="147">
        <v>228.08</v>
      </c>
      <c r="E1167" s="147">
        <v>1391.83</v>
      </c>
      <c r="F1167" s="147">
        <v>1256.17</v>
      </c>
      <c r="G1167" s="147">
        <v>118.08</v>
      </c>
      <c r="H1167" s="147">
        <v>1405.83</v>
      </c>
      <c r="I1167" s="147">
        <v>1270.17</v>
      </c>
      <c r="J1167" s="147">
        <v>118.08</v>
      </c>
    </row>
    <row r="1168" spans="1:10" x14ac:dyDescent="0.15">
      <c r="A1168" s="146">
        <v>5224.5</v>
      </c>
      <c r="B1168" s="146">
        <v>1936.67</v>
      </c>
      <c r="C1168" s="146">
        <v>1675.25</v>
      </c>
      <c r="D1168" s="146">
        <v>227.83</v>
      </c>
      <c r="E1168" s="146">
        <v>1393.5</v>
      </c>
      <c r="F1168" s="146">
        <v>1258.17</v>
      </c>
      <c r="G1168" s="146">
        <v>117.92</v>
      </c>
      <c r="H1168" s="146">
        <v>1407.5</v>
      </c>
      <c r="I1168" s="146">
        <v>1272.17</v>
      </c>
      <c r="J1168" s="146">
        <v>117.92</v>
      </c>
    </row>
    <row r="1169" spans="1:10" x14ac:dyDescent="0.15">
      <c r="A1169" s="147">
        <v>5229</v>
      </c>
      <c r="B1169" s="147">
        <v>1938.33</v>
      </c>
      <c r="C1169" s="147">
        <v>1677.42</v>
      </c>
      <c r="D1169" s="147">
        <v>227.58</v>
      </c>
      <c r="E1169" s="147">
        <v>1395.17</v>
      </c>
      <c r="F1169" s="147">
        <v>1260</v>
      </c>
      <c r="G1169" s="147">
        <v>117.83</v>
      </c>
      <c r="H1169" s="147">
        <v>1409.17</v>
      </c>
      <c r="I1169" s="147">
        <v>1274</v>
      </c>
      <c r="J1169" s="147">
        <v>117.83</v>
      </c>
    </row>
    <row r="1170" spans="1:10" x14ac:dyDescent="0.15">
      <c r="A1170" s="146">
        <v>5233.5</v>
      </c>
      <c r="B1170" s="146">
        <v>1940</v>
      </c>
      <c r="C1170" s="146">
        <v>1679.67</v>
      </c>
      <c r="D1170" s="146">
        <v>227.33</v>
      </c>
      <c r="E1170" s="146">
        <v>1396.83</v>
      </c>
      <c r="F1170" s="146">
        <v>1262</v>
      </c>
      <c r="G1170" s="146">
        <v>117.67</v>
      </c>
      <c r="H1170" s="146">
        <v>1410.83</v>
      </c>
      <c r="I1170" s="146">
        <v>1276</v>
      </c>
      <c r="J1170" s="146">
        <v>117.67</v>
      </c>
    </row>
    <row r="1171" spans="1:10" x14ac:dyDescent="0.15">
      <c r="A1171" s="147">
        <v>5238</v>
      </c>
      <c r="B1171" s="147">
        <v>1941.67</v>
      </c>
      <c r="C1171" s="147">
        <v>1681.83</v>
      </c>
      <c r="D1171" s="147">
        <v>227.08</v>
      </c>
      <c r="E1171" s="147">
        <v>1398.5</v>
      </c>
      <c r="F1171" s="147">
        <v>1264</v>
      </c>
      <c r="G1171" s="147">
        <v>117.5</v>
      </c>
      <c r="H1171" s="147">
        <v>1412.5</v>
      </c>
      <c r="I1171" s="147">
        <v>1278</v>
      </c>
      <c r="J1171" s="147">
        <v>117.5</v>
      </c>
    </row>
    <row r="1172" spans="1:10" x14ac:dyDescent="0.15">
      <c r="A1172" s="146">
        <v>5242.5</v>
      </c>
      <c r="B1172" s="146">
        <v>1943.33</v>
      </c>
      <c r="C1172" s="146">
        <v>1684</v>
      </c>
      <c r="D1172" s="146">
        <v>226.83</v>
      </c>
      <c r="E1172" s="146">
        <v>1400.17</v>
      </c>
      <c r="F1172" s="146">
        <v>1265.83</v>
      </c>
      <c r="G1172" s="146">
        <v>117.42</v>
      </c>
      <c r="H1172" s="146">
        <v>1414.17</v>
      </c>
      <c r="I1172" s="146">
        <v>1279.83</v>
      </c>
      <c r="J1172" s="146">
        <v>117.42</v>
      </c>
    </row>
    <row r="1173" spans="1:10" x14ac:dyDescent="0.15">
      <c r="A1173" s="147">
        <v>5247</v>
      </c>
      <c r="B1173" s="147">
        <v>1945</v>
      </c>
      <c r="C1173" s="147">
        <v>1686.25</v>
      </c>
      <c r="D1173" s="147">
        <v>226.5</v>
      </c>
      <c r="E1173" s="147">
        <v>1401.83</v>
      </c>
      <c r="F1173" s="147">
        <v>1267.83</v>
      </c>
      <c r="G1173" s="147">
        <v>117.25</v>
      </c>
      <c r="H1173" s="147">
        <v>1415.83</v>
      </c>
      <c r="I1173" s="147">
        <v>1281.83</v>
      </c>
      <c r="J1173" s="147">
        <v>117.25</v>
      </c>
    </row>
    <row r="1174" spans="1:10" x14ac:dyDescent="0.15">
      <c r="A1174" s="146">
        <v>5251.5</v>
      </c>
      <c r="B1174" s="146">
        <v>1946.67</v>
      </c>
      <c r="C1174" s="146">
        <v>1688.42</v>
      </c>
      <c r="D1174" s="146">
        <v>226.25</v>
      </c>
      <c r="E1174" s="146">
        <v>1403.5</v>
      </c>
      <c r="F1174" s="146">
        <v>1269.75</v>
      </c>
      <c r="G1174" s="146">
        <v>117.17</v>
      </c>
      <c r="H1174" s="146">
        <v>1417.5</v>
      </c>
      <c r="I1174" s="146">
        <v>1283.75</v>
      </c>
      <c r="J1174" s="146">
        <v>117.17</v>
      </c>
    </row>
    <row r="1175" spans="1:10" x14ac:dyDescent="0.15">
      <c r="A1175" s="147">
        <v>5256</v>
      </c>
      <c r="B1175" s="147">
        <v>1948.33</v>
      </c>
      <c r="C1175" s="147">
        <v>1690.67</v>
      </c>
      <c r="D1175" s="147">
        <v>226</v>
      </c>
      <c r="E1175" s="147">
        <v>1405.17</v>
      </c>
      <c r="F1175" s="147">
        <v>1271.67</v>
      </c>
      <c r="G1175" s="147">
        <v>117</v>
      </c>
      <c r="H1175" s="147">
        <v>1419.17</v>
      </c>
      <c r="I1175" s="147">
        <v>1285.67</v>
      </c>
      <c r="J1175" s="147">
        <v>117</v>
      </c>
    </row>
    <row r="1176" spans="1:10" x14ac:dyDescent="0.15">
      <c r="A1176" s="146">
        <v>5260.5</v>
      </c>
      <c r="B1176" s="146">
        <v>1950</v>
      </c>
      <c r="C1176" s="146">
        <v>1692.83</v>
      </c>
      <c r="D1176" s="146">
        <v>225.75</v>
      </c>
      <c r="E1176" s="146">
        <v>1406.83</v>
      </c>
      <c r="F1176" s="146">
        <v>1273.67</v>
      </c>
      <c r="G1176" s="146">
        <v>116.83</v>
      </c>
      <c r="H1176" s="146">
        <v>1420.83</v>
      </c>
      <c r="I1176" s="146">
        <v>1287.67</v>
      </c>
      <c r="J1176" s="146">
        <v>116.83</v>
      </c>
    </row>
    <row r="1177" spans="1:10" x14ac:dyDescent="0.15">
      <c r="A1177" s="147">
        <v>5265</v>
      </c>
      <c r="B1177" s="147">
        <v>1951.67</v>
      </c>
      <c r="C1177" s="147">
        <v>1695</v>
      </c>
      <c r="D1177" s="147">
        <v>225.5</v>
      </c>
      <c r="E1177" s="147">
        <v>1408.58</v>
      </c>
      <c r="F1177" s="147">
        <v>1275.67</v>
      </c>
      <c r="G1177" s="147">
        <v>116.75</v>
      </c>
      <c r="H1177" s="147">
        <v>1422.5</v>
      </c>
      <c r="I1177" s="147">
        <v>1289.58</v>
      </c>
      <c r="J1177" s="147">
        <v>116.75</v>
      </c>
    </row>
    <row r="1178" spans="1:10" x14ac:dyDescent="0.15">
      <c r="A1178" s="146">
        <v>5269.5</v>
      </c>
      <c r="B1178" s="146">
        <v>1953.33</v>
      </c>
      <c r="C1178" s="146">
        <v>1697.17</v>
      </c>
      <c r="D1178" s="146">
        <v>225.25</v>
      </c>
      <c r="E1178" s="146">
        <v>1410.25</v>
      </c>
      <c r="F1178" s="146">
        <v>1277.58</v>
      </c>
      <c r="G1178" s="146">
        <v>116.58</v>
      </c>
      <c r="H1178" s="146">
        <v>1424.17</v>
      </c>
      <c r="I1178" s="146">
        <v>1291.5</v>
      </c>
      <c r="J1178" s="146">
        <v>116.58</v>
      </c>
    </row>
    <row r="1179" spans="1:10" x14ac:dyDescent="0.15">
      <c r="A1179" s="147">
        <v>5274</v>
      </c>
      <c r="B1179" s="147">
        <v>1955</v>
      </c>
      <c r="C1179" s="147">
        <v>1699.5</v>
      </c>
      <c r="D1179" s="147">
        <v>224.92</v>
      </c>
      <c r="E1179" s="147">
        <v>1411.92</v>
      </c>
      <c r="F1179" s="147">
        <v>1279.58</v>
      </c>
      <c r="G1179" s="147">
        <v>116.42</v>
      </c>
      <c r="H1179" s="147">
        <v>1425.83</v>
      </c>
      <c r="I1179" s="147">
        <v>1293.5</v>
      </c>
      <c r="J1179" s="147">
        <v>116.42</v>
      </c>
    </row>
    <row r="1180" spans="1:10" x14ac:dyDescent="0.15">
      <c r="A1180" s="146">
        <v>5278.5</v>
      </c>
      <c r="B1180" s="146">
        <v>1956.67</v>
      </c>
      <c r="C1180" s="146">
        <v>1701.67</v>
      </c>
      <c r="D1180" s="146">
        <v>224.67</v>
      </c>
      <c r="E1180" s="146">
        <v>1413.58</v>
      </c>
      <c r="F1180" s="146">
        <v>1281.5</v>
      </c>
      <c r="G1180" s="146">
        <v>116.33</v>
      </c>
      <c r="H1180" s="146">
        <v>1427.5</v>
      </c>
      <c r="I1180" s="146">
        <v>1295.42</v>
      </c>
      <c r="J1180" s="146">
        <v>116.33</v>
      </c>
    </row>
    <row r="1181" spans="1:10" x14ac:dyDescent="0.15">
      <c r="A1181" s="147">
        <v>5283</v>
      </c>
      <c r="B1181" s="147">
        <v>1958.33</v>
      </c>
      <c r="C1181" s="147">
        <v>1703.83</v>
      </c>
      <c r="D1181" s="147">
        <v>224.42</v>
      </c>
      <c r="E1181" s="147">
        <v>1415.25</v>
      </c>
      <c r="F1181" s="147">
        <v>1283.42</v>
      </c>
      <c r="G1181" s="147">
        <v>116.17</v>
      </c>
      <c r="H1181" s="147">
        <v>1429.17</v>
      </c>
      <c r="I1181" s="147">
        <v>1297.33</v>
      </c>
      <c r="J1181" s="147">
        <v>116.17</v>
      </c>
    </row>
    <row r="1182" spans="1:10" x14ac:dyDescent="0.15">
      <c r="A1182" s="146">
        <v>5287.5</v>
      </c>
      <c r="B1182" s="146">
        <v>1960</v>
      </c>
      <c r="C1182" s="146">
        <v>1706</v>
      </c>
      <c r="D1182" s="146">
        <v>224.17</v>
      </c>
      <c r="E1182" s="146">
        <v>1416.92</v>
      </c>
      <c r="F1182" s="146">
        <v>1285.42</v>
      </c>
      <c r="G1182" s="146">
        <v>116</v>
      </c>
      <c r="H1182" s="146">
        <v>1430.83</v>
      </c>
      <c r="I1182" s="146">
        <v>1299.33</v>
      </c>
      <c r="J1182" s="146">
        <v>116</v>
      </c>
    </row>
    <row r="1183" spans="1:10" x14ac:dyDescent="0.15">
      <c r="A1183" s="147">
        <v>5292</v>
      </c>
      <c r="B1183" s="147">
        <v>1961.67</v>
      </c>
      <c r="C1183" s="147">
        <v>1708.25</v>
      </c>
      <c r="D1183" s="147">
        <v>223.92</v>
      </c>
      <c r="E1183" s="147">
        <v>1418.58</v>
      </c>
      <c r="F1183" s="147">
        <v>1287.33</v>
      </c>
      <c r="G1183" s="147">
        <v>115.92</v>
      </c>
      <c r="H1183" s="147">
        <v>1432.5</v>
      </c>
      <c r="I1183" s="147">
        <v>1301.25</v>
      </c>
      <c r="J1183" s="147">
        <v>115.92</v>
      </c>
    </row>
    <row r="1184" spans="1:10" x14ac:dyDescent="0.15">
      <c r="A1184" s="146">
        <v>5296.5</v>
      </c>
      <c r="B1184" s="146">
        <v>1963.33</v>
      </c>
      <c r="C1184" s="146">
        <v>1710.42</v>
      </c>
      <c r="D1184" s="146">
        <v>223.67</v>
      </c>
      <c r="E1184" s="146">
        <v>1420.25</v>
      </c>
      <c r="F1184" s="146">
        <v>1289.33</v>
      </c>
      <c r="G1184" s="146">
        <v>115.75</v>
      </c>
      <c r="H1184" s="146">
        <v>1434.17</v>
      </c>
      <c r="I1184" s="146">
        <v>1303.25</v>
      </c>
      <c r="J1184" s="146">
        <v>115.75</v>
      </c>
    </row>
    <row r="1185" spans="1:10" x14ac:dyDescent="0.15">
      <c r="A1185" s="147">
        <v>5301</v>
      </c>
      <c r="B1185" s="147">
        <v>1965</v>
      </c>
      <c r="C1185" s="147">
        <v>1712.67</v>
      </c>
      <c r="D1185" s="147">
        <v>223.33</v>
      </c>
      <c r="E1185" s="147">
        <v>1421.92</v>
      </c>
      <c r="F1185" s="147">
        <v>1291.17</v>
      </c>
      <c r="G1185" s="147">
        <v>115.67</v>
      </c>
      <c r="H1185" s="147">
        <v>1435.83</v>
      </c>
      <c r="I1185" s="147">
        <v>1305.08</v>
      </c>
      <c r="J1185" s="147">
        <v>115.67</v>
      </c>
    </row>
    <row r="1186" spans="1:10" x14ac:dyDescent="0.15">
      <c r="A1186" s="146">
        <v>5305.5</v>
      </c>
      <c r="B1186" s="146">
        <v>1966.67</v>
      </c>
      <c r="C1186" s="146">
        <v>1714.83</v>
      </c>
      <c r="D1186" s="146">
        <v>223.08</v>
      </c>
      <c r="E1186" s="146">
        <v>1423.58</v>
      </c>
      <c r="F1186" s="146">
        <v>1293.17</v>
      </c>
      <c r="G1186" s="146">
        <v>115.5</v>
      </c>
      <c r="H1186" s="146">
        <v>1437.5</v>
      </c>
      <c r="I1186" s="146">
        <v>1307.08</v>
      </c>
      <c r="J1186" s="146">
        <v>115.5</v>
      </c>
    </row>
    <row r="1187" spans="1:10" x14ac:dyDescent="0.15">
      <c r="A1187" s="147">
        <v>5310</v>
      </c>
      <c r="B1187" s="147">
        <v>1968.33</v>
      </c>
      <c r="C1187" s="147">
        <v>1717.08</v>
      </c>
      <c r="D1187" s="147">
        <v>222.83</v>
      </c>
      <c r="E1187" s="147">
        <v>1425.25</v>
      </c>
      <c r="F1187" s="147">
        <v>1295.17</v>
      </c>
      <c r="G1187" s="147">
        <v>115.33</v>
      </c>
      <c r="H1187" s="147">
        <v>1439.17</v>
      </c>
      <c r="I1187" s="147">
        <v>1309.08</v>
      </c>
      <c r="J1187" s="147">
        <v>115.33</v>
      </c>
    </row>
    <row r="1188" spans="1:10" x14ac:dyDescent="0.15">
      <c r="A1188" s="146">
        <v>5314.5</v>
      </c>
      <c r="B1188" s="146">
        <v>1970</v>
      </c>
      <c r="C1188" s="146">
        <v>1719.25</v>
      </c>
      <c r="D1188" s="146">
        <v>222.58</v>
      </c>
      <c r="E1188" s="146">
        <v>1426.92</v>
      </c>
      <c r="F1188" s="146">
        <v>1297</v>
      </c>
      <c r="G1188" s="146">
        <v>115.25</v>
      </c>
      <c r="H1188" s="146">
        <v>1440.83</v>
      </c>
      <c r="I1188" s="146">
        <v>1310.92</v>
      </c>
      <c r="J1188" s="146">
        <v>115.25</v>
      </c>
    </row>
    <row r="1189" spans="1:10" x14ac:dyDescent="0.15">
      <c r="A1189" s="147">
        <v>5319</v>
      </c>
      <c r="B1189" s="147">
        <v>1971.67</v>
      </c>
      <c r="C1189" s="147">
        <v>1721.42</v>
      </c>
      <c r="D1189" s="147">
        <v>222.33</v>
      </c>
      <c r="E1189" s="147">
        <v>1428.58</v>
      </c>
      <c r="F1189" s="147">
        <v>1299</v>
      </c>
      <c r="G1189" s="147">
        <v>115.08</v>
      </c>
      <c r="H1189" s="147">
        <v>1442.5</v>
      </c>
      <c r="I1189" s="147">
        <v>1312.92</v>
      </c>
      <c r="J1189" s="147">
        <v>115.08</v>
      </c>
    </row>
    <row r="1190" spans="1:10" x14ac:dyDescent="0.15">
      <c r="A1190" s="146">
        <v>5323.5</v>
      </c>
      <c r="B1190" s="146">
        <v>1973.33</v>
      </c>
      <c r="C1190" s="146">
        <v>1723.58</v>
      </c>
      <c r="D1190" s="146">
        <v>222.08</v>
      </c>
      <c r="E1190" s="146">
        <v>1430.25</v>
      </c>
      <c r="F1190" s="146">
        <v>1301</v>
      </c>
      <c r="G1190" s="146">
        <v>114.92</v>
      </c>
      <c r="H1190" s="146">
        <v>1444.17</v>
      </c>
      <c r="I1190" s="146">
        <v>1314.92</v>
      </c>
      <c r="J1190" s="146">
        <v>114.92</v>
      </c>
    </row>
    <row r="1191" spans="1:10" x14ac:dyDescent="0.15">
      <c r="A1191" s="147">
        <v>5328</v>
      </c>
      <c r="B1191" s="147">
        <v>1975</v>
      </c>
      <c r="C1191" s="147">
        <v>1725.92</v>
      </c>
      <c r="D1191" s="147">
        <v>221.75</v>
      </c>
      <c r="E1191" s="147">
        <v>1431.92</v>
      </c>
      <c r="F1191" s="147">
        <v>1302.83</v>
      </c>
      <c r="G1191" s="147">
        <v>114.83</v>
      </c>
      <c r="H1191" s="147">
        <v>1445.83</v>
      </c>
      <c r="I1191" s="147">
        <v>1316.75</v>
      </c>
      <c r="J1191" s="147">
        <v>114.83</v>
      </c>
    </row>
    <row r="1192" spans="1:10" x14ac:dyDescent="0.15">
      <c r="A1192" s="146">
        <v>5332.5</v>
      </c>
      <c r="B1192" s="146">
        <v>1976.67</v>
      </c>
      <c r="C1192" s="146">
        <v>1728.08</v>
      </c>
      <c r="D1192" s="146">
        <v>221.5</v>
      </c>
      <c r="E1192" s="146">
        <v>1433.58</v>
      </c>
      <c r="F1192" s="146">
        <v>1304.83</v>
      </c>
      <c r="G1192" s="146">
        <v>114.67</v>
      </c>
      <c r="H1192" s="146">
        <v>1447.5</v>
      </c>
      <c r="I1192" s="146">
        <v>1318.75</v>
      </c>
      <c r="J1192" s="146">
        <v>114.67</v>
      </c>
    </row>
    <row r="1193" spans="1:10" x14ac:dyDescent="0.15">
      <c r="A1193" s="147">
        <v>5337</v>
      </c>
      <c r="B1193" s="147">
        <v>1978.33</v>
      </c>
      <c r="C1193" s="147">
        <v>1730.25</v>
      </c>
      <c r="D1193" s="147">
        <v>221.25</v>
      </c>
      <c r="E1193" s="147">
        <v>1435.25</v>
      </c>
      <c r="F1193" s="147">
        <v>1306.83</v>
      </c>
      <c r="G1193" s="147">
        <v>114.5</v>
      </c>
      <c r="H1193" s="147">
        <v>1449.17</v>
      </c>
      <c r="I1193" s="147">
        <v>1320.75</v>
      </c>
      <c r="J1193" s="147">
        <v>114.5</v>
      </c>
    </row>
    <row r="1194" spans="1:10" x14ac:dyDescent="0.15">
      <c r="A1194" s="146">
        <v>5341.5</v>
      </c>
      <c r="B1194" s="146">
        <v>1980</v>
      </c>
      <c r="C1194" s="146">
        <v>1732.42</v>
      </c>
      <c r="D1194" s="146">
        <v>221</v>
      </c>
      <c r="E1194" s="146">
        <v>1436.92</v>
      </c>
      <c r="F1194" s="146">
        <v>1308.67</v>
      </c>
      <c r="G1194" s="146">
        <v>114.42</v>
      </c>
      <c r="H1194" s="146">
        <v>1450.83</v>
      </c>
      <c r="I1194" s="146">
        <v>1322.58</v>
      </c>
      <c r="J1194" s="146">
        <v>114.42</v>
      </c>
    </row>
    <row r="1195" spans="1:10" x14ac:dyDescent="0.15">
      <c r="A1195" s="147">
        <v>5346</v>
      </c>
      <c r="B1195" s="147">
        <v>1981.67</v>
      </c>
      <c r="C1195" s="147">
        <v>1734.67</v>
      </c>
      <c r="D1195" s="147">
        <v>220.75</v>
      </c>
      <c r="E1195" s="147">
        <v>1438.58</v>
      </c>
      <c r="F1195" s="147">
        <v>1310.67</v>
      </c>
      <c r="G1195" s="147">
        <v>114.25</v>
      </c>
      <c r="H1195" s="147">
        <v>1452.5</v>
      </c>
      <c r="I1195" s="147">
        <v>1324.58</v>
      </c>
      <c r="J1195" s="147">
        <v>114.25</v>
      </c>
    </row>
    <row r="1196" spans="1:10" x14ac:dyDescent="0.15">
      <c r="A1196" s="146">
        <v>5350.5</v>
      </c>
      <c r="B1196" s="146">
        <v>1983.33</v>
      </c>
      <c r="C1196" s="146">
        <v>1736.83</v>
      </c>
      <c r="D1196" s="146">
        <v>220.5</v>
      </c>
      <c r="E1196" s="146">
        <v>1440.25</v>
      </c>
      <c r="F1196" s="146">
        <v>1312.58</v>
      </c>
      <c r="G1196" s="146">
        <v>114.17</v>
      </c>
      <c r="H1196" s="146">
        <v>1454.17</v>
      </c>
      <c r="I1196" s="146">
        <v>1326.5</v>
      </c>
      <c r="J1196" s="146">
        <v>114.17</v>
      </c>
    </row>
    <row r="1197" spans="1:10" x14ac:dyDescent="0.15">
      <c r="A1197" s="147">
        <v>5355</v>
      </c>
      <c r="B1197" s="147">
        <v>1985</v>
      </c>
      <c r="C1197" s="147">
        <v>1739.08</v>
      </c>
      <c r="D1197" s="147">
        <v>220.17</v>
      </c>
      <c r="E1197" s="147">
        <v>1441.92</v>
      </c>
      <c r="F1197" s="147">
        <v>1314.5</v>
      </c>
      <c r="G1197" s="147">
        <v>114</v>
      </c>
      <c r="H1197" s="147">
        <v>1455.83</v>
      </c>
      <c r="I1197" s="147">
        <v>1328.42</v>
      </c>
      <c r="J1197" s="147">
        <v>114</v>
      </c>
    </row>
    <row r="1198" spans="1:10" x14ac:dyDescent="0.15">
      <c r="A1198" s="146">
        <v>5359.5</v>
      </c>
      <c r="B1198" s="146">
        <v>1986.67</v>
      </c>
      <c r="C1198" s="146">
        <v>1741.25</v>
      </c>
      <c r="D1198" s="146">
        <v>219.92</v>
      </c>
      <c r="E1198" s="146">
        <v>1443.58</v>
      </c>
      <c r="F1198" s="146">
        <v>1316.5</v>
      </c>
      <c r="G1198" s="146">
        <v>113.83</v>
      </c>
      <c r="H1198" s="146">
        <v>1457.5</v>
      </c>
      <c r="I1198" s="146">
        <v>1330.42</v>
      </c>
      <c r="J1198" s="146">
        <v>113.83</v>
      </c>
    </row>
    <row r="1199" spans="1:10" x14ac:dyDescent="0.15">
      <c r="A1199" s="147">
        <v>5364</v>
      </c>
      <c r="B1199" s="147">
        <v>1988.33</v>
      </c>
      <c r="C1199" s="147">
        <v>1743.5</v>
      </c>
      <c r="D1199" s="147">
        <v>219.67</v>
      </c>
      <c r="E1199" s="147">
        <v>1445.25</v>
      </c>
      <c r="F1199" s="147">
        <v>1318.42</v>
      </c>
      <c r="G1199" s="147">
        <v>113.75</v>
      </c>
      <c r="H1199" s="147">
        <v>1459.17</v>
      </c>
      <c r="I1199" s="147">
        <v>1332.33</v>
      </c>
      <c r="J1199" s="147">
        <v>113.75</v>
      </c>
    </row>
    <row r="1200" spans="1:10" x14ac:dyDescent="0.15">
      <c r="A1200" s="146">
        <v>5368.5</v>
      </c>
      <c r="B1200" s="146">
        <v>1990</v>
      </c>
      <c r="C1200" s="146">
        <v>1745.67</v>
      </c>
      <c r="D1200" s="146">
        <v>219.42</v>
      </c>
      <c r="E1200" s="146">
        <v>1446.92</v>
      </c>
      <c r="F1200" s="146">
        <v>1320.33</v>
      </c>
      <c r="G1200" s="146">
        <v>113.58</v>
      </c>
      <c r="H1200" s="146">
        <v>1460.83</v>
      </c>
      <c r="I1200" s="146">
        <v>1334.25</v>
      </c>
      <c r="J1200" s="146">
        <v>113.58</v>
      </c>
    </row>
    <row r="1201" spans="1:10" x14ac:dyDescent="0.15">
      <c r="A1201" s="147">
        <v>5373</v>
      </c>
      <c r="B1201" s="147">
        <v>1991.67</v>
      </c>
      <c r="C1201" s="147">
        <v>1747.83</v>
      </c>
      <c r="D1201" s="147">
        <v>219.17</v>
      </c>
      <c r="E1201" s="147">
        <v>1448.58</v>
      </c>
      <c r="F1201" s="147">
        <v>1322.33</v>
      </c>
      <c r="G1201" s="147">
        <v>113.42</v>
      </c>
      <c r="H1201" s="147">
        <v>1462.5</v>
      </c>
      <c r="I1201" s="147">
        <v>1336.25</v>
      </c>
      <c r="J1201" s="147">
        <v>113.42</v>
      </c>
    </row>
    <row r="1202" spans="1:10" x14ac:dyDescent="0.15">
      <c r="A1202" s="146">
        <v>5377.5</v>
      </c>
      <c r="B1202" s="146">
        <v>1993.33</v>
      </c>
      <c r="C1202" s="146">
        <v>1750</v>
      </c>
      <c r="D1202" s="146">
        <v>218.92</v>
      </c>
      <c r="E1202" s="146">
        <v>1450.25</v>
      </c>
      <c r="F1202" s="146">
        <v>1324.25</v>
      </c>
      <c r="G1202" s="146">
        <v>113.33</v>
      </c>
      <c r="H1202" s="146">
        <v>1464.17</v>
      </c>
      <c r="I1202" s="146">
        <v>1338.17</v>
      </c>
      <c r="J1202" s="146">
        <v>113.33</v>
      </c>
    </row>
    <row r="1203" spans="1:10" x14ac:dyDescent="0.15">
      <c r="A1203" s="147">
        <v>5382</v>
      </c>
      <c r="B1203" s="147">
        <v>1995</v>
      </c>
      <c r="C1203" s="147">
        <v>1752.25</v>
      </c>
      <c r="D1203" s="147">
        <v>218.67</v>
      </c>
      <c r="E1203" s="147">
        <v>1451.92</v>
      </c>
      <c r="F1203" s="147">
        <v>1326.17</v>
      </c>
      <c r="G1203" s="147">
        <v>113.17</v>
      </c>
      <c r="H1203" s="147">
        <v>1465.83</v>
      </c>
      <c r="I1203" s="147">
        <v>1340.08</v>
      </c>
      <c r="J1203" s="147">
        <v>113.17</v>
      </c>
    </row>
    <row r="1204" spans="1:10" x14ac:dyDescent="0.15">
      <c r="A1204" s="146">
        <v>5386.5</v>
      </c>
      <c r="B1204" s="146">
        <v>1996.67</v>
      </c>
      <c r="C1204" s="146">
        <v>1754.5</v>
      </c>
      <c r="D1204" s="146">
        <v>218.33</v>
      </c>
      <c r="E1204" s="146">
        <v>1453.58</v>
      </c>
      <c r="F1204" s="146">
        <v>1328.17</v>
      </c>
      <c r="G1204" s="146">
        <v>113</v>
      </c>
      <c r="H1204" s="146">
        <v>1467.5</v>
      </c>
      <c r="I1204" s="146">
        <v>1342.08</v>
      </c>
      <c r="J1204" s="146">
        <v>113</v>
      </c>
    </row>
    <row r="1205" spans="1:10" x14ac:dyDescent="0.15">
      <c r="A1205" s="147">
        <v>5391</v>
      </c>
      <c r="B1205" s="147">
        <v>1998.33</v>
      </c>
      <c r="C1205" s="147">
        <v>1756.67</v>
      </c>
      <c r="D1205" s="147">
        <v>218.08</v>
      </c>
      <c r="E1205" s="147">
        <v>1455.25</v>
      </c>
      <c r="F1205" s="147">
        <v>1330.08</v>
      </c>
      <c r="G1205" s="147">
        <v>112.92</v>
      </c>
      <c r="H1205" s="147">
        <v>1469.17</v>
      </c>
      <c r="I1205" s="147">
        <v>1344</v>
      </c>
      <c r="J1205" s="147">
        <v>112.92</v>
      </c>
    </row>
    <row r="1206" spans="1:10" x14ac:dyDescent="0.15">
      <c r="A1206" s="146">
        <v>5395.5</v>
      </c>
      <c r="B1206" s="146">
        <v>2000</v>
      </c>
      <c r="C1206" s="146">
        <v>1758.83</v>
      </c>
      <c r="D1206" s="146">
        <v>217.83</v>
      </c>
      <c r="E1206" s="146">
        <v>1456.92</v>
      </c>
      <c r="F1206" s="146">
        <v>1332</v>
      </c>
      <c r="G1206" s="146">
        <v>112.75</v>
      </c>
      <c r="H1206" s="146">
        <v>1470.83</v>
      </c>
      <c r="I1206" s="146">
        <v>1345.92</v>
      </c>
      <c r="J1206" s="146">
        <v>112.75</v>
      </c>
    </row>
    <row r="1207" spans="1:10" x14ac:dyDescent="0.15">
      <c r="A1207" s="147">
        <v>5400</v>
      </c>
      <c r="B1207" s="147">
        <v>2001.67</v>
      </c>
      <c r="C1207" s="147">
        <v>1761.08</v>
      </c>
      <c r="D1207" s="147">
        <v>217.58</v>
      </c>
      <c r="E1207" s="147">
        <v>1458.58</v>
      </c>
      <c r="F1207" s="147">
        <v>1333.92</v>
      </c>
      <c r="G1207" s="147">
        <v>112.67</v>
      </c>
      <c r="H1207" s="147">
        <v>1472.5</v>
      </c>
      <c r="I1207" s="147">
        <v>1347.83</v>
      </c>
      <c r="J1207" s="147">
        <v>112.67</v>
      </c>
    </row>
    <row r="1208" spans="1:10" x14ac:dyDescent="0.15">
      <c r="A1208" s="146">
        <v>5404.5</v>
      </c>
      <c r="B1208" s="146">
        <v>2003.33</v>
      </c>
      <c r="C1208" s="146">
        <v>1763.25</v>
      </c>
      <c r="D1208" s="146">
        <v>217.33</v>
      </c>
      <c r="E1208" s="146">
        <v>1460.25</v>
      </c>
      <c r="F1208" s="146">
        <v>1335.92</v>
      </c>
      <c r="G1208" s="146">
        <v>112.5</v>
      </c>
      <c r="H1208" s="146">
        <v>1474.17</v>
      </c>
      <c r="I1208" s="146">
        <v>1349.83</v>
      </c>
      <c r="J1208" s="146">
        <v>112.5</v>
      </c>
    </row>
    <row r="1209" spans="1:10" x14ac:dyDescent="0.15">
      <c r="A1209" s="147">
        <v>5409</v>
      </c>
      <c r="B1209" s="147">
        <v>2005</v>
      </c>
      <c r="C1209" s="147">
        <v>1765.42</v>
      </c>
      <c r="D1209" s="147">
        <v>217.08</v>
      </c>
      <c r="E1209" s="147">
        <v>1461.92</v>
      </c>
      <c r="F1209" s="147">
        <v>1337.83</v>
      </c>
      <c r="G1209" s="147">
        <v>112.33</v>
      </c>
      <c r="H1209" s="147">
        <v>1475.83</v>
      </c>
      <c r="I1209" s="147">
        <v>1351.75</v>
      </c>
      <c r="J1209" s="147">
        <v>112.33</v>
      </c>
    </row>
    <row r="1210" spans="1:10" x14ac:dyDescent="0.15">
      <c r="A1210" s="146">
        <v>5413.5</v>
      </c>
      <c r="B1210" s="146">
        <v>2006.67</v>
      </c>
      <c r="C1210" s="146">
        <v>1767.67</v>
      </c>
      <c r="D1210" s="146">
        <v>216.75</v>
      </c>
      <c r="E1210" s="146">
        <v>1463.58</v>
      </c>
      <c r="F1210" s="146">
        <v>1339.75</v>
      </c>
      <c r="G1210" s="146">
        <v>112.25</v>
      </c>
      <c r="H1210" s="146">
        <v>1477.5</v>
      </c>
      <c r="I1210" s="146">
        <v>1353.67</v>
      </c>
      <c r="J1210" s="146">
        <v>112.25</v>
      </c>
    </row>
    <row r="1211" spans="1:10" x14ac:dyDescent="0.15">
      <c r="A1211" s="147">
        <v>5418</v>
      </c>
      <c r="B1211" s="147">
        <v>2008.33</v>
      </c>
      <c r="C1211" s="147">
        <v>1769.83</v>
      </c>
      <c r="D1211" s="147">
        <v>216.5</v>
      </c>
      <c r="E1211" s="147">
        <v>1465.25</v>
      </c>
      <c r="F1211" s="147">
        <v>1341.75</v>
      </c>
      <c r="G1211" s="147">
        <v>112.08</v>
      </c>
      <c r="H1211" s="147">
        <v>1479.17</v>
      </c>
      <c r="I1211" s="147">
        <v>1355.67</v>
      </c>
      <c r="J1211" s="147">
        <v>112.08</v>
      </c>
    </row>
    <row r="1212" spans="1:10" x14ac:dyDescent="0.15">
      <c r="A1212" s="146">
        <v>5422.5</v>
      </c>
      <c r="B1212" s="146">
        <v>2010</v>
      </c>
      <c r="C1212" s="146">
        <v>1772.08</v>
      </c>
      <c r="D1212" s="146">
        <v>216.25</v>
      </c>
      <c r="E1212" s="146">
        <v>1466.92</v>
      </c>
      <c r="F1212" s="146">
        <v>1343.67</v>
      </c>
      <c r="G1212" s="146">
        <v>111.92</v>
      </c>
      <c r="H1212" s="146">
        <v>1480.83</v>
      </c>
      <c r="I1212" s="146">
        <v>1357.58</v>
      </c>
      <c r="J1212" s="146">
        <v>111.92</v>
      </c>
    </row>
    <row r="1213" spans="1:10" x14ac:dyDescent="0.15">
      <c r="A1213" s="147">
        <v>5427</v>
      </c>
      <c r="B1213" s="147">
        <v>2011.67</v>
      </c>
      <c r="C1213" s="147">
        <v>1774.25</v>
      </c>
      <c r="D1213" s="147">
        <v>216</v>
      </c>
      <c r="E1213" s="147">
        <v>1468.58</v>
      </c>
      <c r="F1213" s="147">
        <v>1345.58</v>
      </c>
      <c r="G1213" s="147">
        <v>111.83</v>
      </c>
      <c r="H1213" s="147">
        <v>1482.5</v>
      </c>
      <c r="I1213" s="147">
        <v>1359.5</v>
      </c>
      <c r="J1213" s="147">
        <v>111.83</v>
      </c>
    </row>
    <row r="1214" spans="1:10" x14ac:dyDescent="0.15">
      <c r="A1214" s="146">
        <v>5431.5</v>
      </c>
      <c r="B1214" s="146">
        <v>2013.42</v>
      </c>
      <c r="C1214" s="146">
        <v>1776.5</v>
      </c>
      <c r="D1214" s="146">
        <v>215.75</v>
      </c>
      <c r="E1214" s="146">
        <v>1470.25</v>
      </c>
      <c r="F1214" s="146">
        <v>1347.58</v>
      </c>
      <c r="G1214" s="146">
        <v>111.67</v>
      </c>
      <c r="H1214" s="146">
        <v>1484.25</v>
      </c>
      <c r="I1214" s="146">
        <v>1361.58</v>
      </c>
      <c r="J1214" s="146">
        <v>111.67</v>
      </c>
    </row>
    <row r="1215" spans="1:10" x14ac:dyDescent="0.15">
      <c r="A1215" s="147">
        <v>5436</v>
      </c>
      <c r="B1215" s="147">
        <v>2015.08</v>
      </c>
      <c r="C1215" s="147">
        <v>1778.67</v>
      </c>
      <c r="D1215" s="147">
        <v>215.5</v>
      </c>
      <c r="E1215" s="147">
        <v>1471.92</v>
      </c>
      <c r="F1215" s="147">
        <v>1349.5</v>
      </c>
      <c r="G1215" s="147">
        <v>111.5</v>
      </c>
      <c r="H1215" s="147">
        <v>1485.92</v>
      </c>
      <c r="I1215" s="147">
        <v>1363.5</v>
      </c>
      <c r="J1215" s="147">
        <v>111.5</v>
      </c>
    </row>
    <row r="1216" spans="1:10" x14ac:dyDescent="0.15">
      <c r="A1216" s="146">
        <v>5440.5</v>
      </c>
      <c r="B1216" s="146">
        <v>2016.75</v>
      </c>
      <c r="C1216" s="146">
        <v>1781</v>
      </c>
      <c r="D1216" s="146">
        <v>215.17</v>
      </c>
      <c r="E1216" s="146">
        <v>1473.58</v>
      </c>
      <c r="F1216" s="146">
        <v>1351.42</v>
      </c>
      <c r="G1216" s="146">
        <v>111.42</v>
      </c>
      <c r="H1216" s="146">
        <v>1487.58</v>
      </c>
      <c r="I1216" s="146">
        <v>1365.42</v>
      </c>
      <c r="J1216" s="146">
        <v>111.42</v>
      </c>
    </row>
    <row r="1217" spans="1:10" x14ac:dyDescent="0.15">
      <c r="A1217" s="147">
        <v>5445</v>
      </c>
      <c r="B1217" s="147">
        <v>2018.42</v>
      </c>
      <c r="C1217" s="147">
        <v>1783.17</v>
      </c>
      <c r="D1217" s="147">
        <v>214.92</v>
      </c>
      <c r="E1217" s="147">
        <v>1475.25</v>
      </c>
      <c r="F1217" s="147">
        <v>1353.42</v>
      </c>
      <c r="G1217" s="147">
        <v>111.25</v>
      </c>
      <c r="H1217" s="147">
        <v>1489.25</v>
      </c>
      <c r="I1217" s="147">
        <v>1367.42</v>
      </c>
      <c r="J1217" s="147">
        <v>111.25</v>
      </c>
    </row>
    <row r="1218" spans="1:10" x14ac:dyDescent="0.15">
      <c r="A1218" s="146">
        <v>5449.5</v>
      </c>
      <c r="B1218" s="146">
        <v>2020.08</v>
      </c>
      <c r="C1218" s="146">
        <v>1785.33</v>
      </c>
      <c r="D1218" s="146">
        <v>214.67</v>
      </c>
      <c r="E1218" s="146">
        <v>1476.92</v>
      </c>
      <c r="F1218" s="146">
        <v>1355.33</v>
      </c>
      <c r="G1218" s="146">
        <v>111.17</v>
      </c>
      <c r="H1218" s="146">
        <v>1490.92</v>
      </c>
      <c r="I1218" s="146">
        <v>1369.33</v>
      </c>
      <c r="J1218" s="146">
        <v>111.17</v>
      </c>
    </row>
    <row r="1219" spans="1:10" x14ac:dyDescent="0.15">
      <c r="A1219" s="147">
        <v>5454</v>
      </c>
      <c r="B1219" s="147">
        <v>2021.75</v>
      </c>
      <c r="C1219" s="147">
        <v>1787.5</v>
      </c>
      <c r="D1219" s="147">
        <v>214.42</v>
      </c>
      <c r="E1219" s="147">
        <v>1478.58</v>
      </c>
      <c r="F1219" s="147">
        <v>1357.25</v>
      </c>
      <c r="G1219" s="147">
        <v>111</v>
      </c>
      <c r="H1219" s="147">
        <v>1492.58</v>
      </c>
      <c r="I1219" s="147">
        <v>1371.25</v>
      </c>
      <c r="J1219" s="147">
        <v>111</v>
      </c>
    </row>
    <row r="1220" spans="1:10" x14ac:dyDescent="0.15">
      <c r="A1220" s="146">
        <v>5458.5</v>
      </c>
      <c r="B1220" s="146">
        <v>2023.42</v>
      </c>
      <c r="C1220" s="146">
        <v>1789.75</v>
      </c>
      <c r="D1220" s="146">
        <v>214.17</v>
      </c>
      <c r="E1220" s="146">
        <v>1480.25</v>
      </c>
      <c r="F1220" s="146">
        <v>1359.25</v>
      </c>
      <c r="G1220" s="146">
        <v>110.83</v>
      </c>
      <c r="H1220" s="146">
        <v>1494.25</v>
      </c>
      <c r="I1220" s="146">
        <v>1373.25</v>
      </c>
      <c r="J1220" s="146">
        <v>110.83</v>
      </c>
    </row>
    <row r="1221" spans="1:10" x14ac:dyDescent="0.15">
      <c r="A1221" s="147">
        <v>5463</v>
      </c>
      <c r="B1221" s="147">
        <v>2025.08</v>
      </c>
      <c r="C1221" s="147">
        <v>1791.92</v>
      </c>
      <c r="D1221" s="147">
        <v>213.92</v>
      </c>
      <c r="E1221" s="147">
        <v>1481.92</v>
      </c>
      <c r="F1221" s="147">
        <v>1361.17</v>
      </c>
      <c r="G1221" s="147">
        <v>110.75</v>
      </c>
      <c r="H1221" s="147">
        <v>1495.92</v>
      </c>
      <c r="I1221" s="147">
        <v>1375.17</v>
      </c>
      <c r="J1221" s="147">
        <v>110.75</v>
      </c>
    </row>
    <row r="1222" spans="1:10" x14ac:dyDescent="0.15">
      <c r="A1222" s="146">
        <v>5467.5</v>
      </c>
      <c r="B1222" s="146">
        <v>2026.75</v>
      </c>
      <c r="C1222" s="146">
        <v>1794.17</v>
      </c>
      <c r="D1222" s="146">
        <v>213.58</v>
      </c>
      <c r="E1222" s="146">
        <v>1483.58</v>
      </c>
      <c r="F1222" s="146">
        <v>1363.08</v>
      </c>
      <c r="G1222" s="146">
        <v>110.58</v>
      </c>
      <c r="H1222" s="146">
        <v>1497.58</v>
      </c>
      <c r="I1222" s="146">
        <v>1377.08</v>
      </c>
      <c r="J1222" s="146">
        <v>110.58</v>
      </c>
    </row>
    <row r="1223" spans="1:10" x14ac:dyDescent="0.15">
      <c r="A1223" s="147">
        <v>5472</v>
      </c>
      <c r="B1223" s="147">
        <v>2028.42</v>
      </c>
      <c r="C1223" s="147">
        <v>1796.33</v>
      </c>
      <c r="D1223" s="147">
        <v>213.33</v>
      </c>
      <c r="E1223" s="147">
        <v>1485.25</v>
      </c>
      <c r="F1223" s="147">
        <v>1365.08</v>
      </c>
      <c r="G1223" s="147">
        <v>110.42</v>
      </c>
      <c r="H1223" s="147">
        <v>1499.25</v>
      </c>
      <c r="I1223" s="147">
        <v>1379.08</v>
      </c>
      <c r="J1223" s="147">
        <v>110.42</v>
      </c>
    </row>
    <row r="1224" spans="1:10" x14ac:dyDescent="0.15">
      <c r="A1224" s="146">
        <v>5476.5</v>
      </c>
      <c r="B1224" s="146">
        <v>2030.08</v>
      </c>
      <c r="C1224" s="146">
        <v>1798.58</v>
      </c>
      <c r="D1224" s="146">
        <v>213.08</v>
      </c>
      <c r="E1224" s="146">
        <v>1486.92</v>
      </c>
      <c r="F1224" s="146">
        <v>1367</v>
      </c>
      <c r="G1224" s="146">
        <v>110.33</v>
      </c>
      <c r="H1224" s="146">
        <v>1500.92</v>
      </c>
      <c r="I1224" s="146">
        <v>1381</v>
      </c>
      <c r="J1224" s="146">
        <v>110.33</v>
      </c>
    </row>
    <row r="1225" spans="1:10" x14ac:dyDescent="0.15">
      <c r="A1225" s="147">
        <v>5481</v>
      </c>
      <c r="B1225" s="147">
        <v>2031.75</v>
      </c>
      <c r="C1225" s="147">
        <v>1800.75</v>
      </c>
      <c r="D1225" s="147">
        <v>212.83</v>
      </c>
      <c r="E1225" s="147">
        <v>1488.58</v>
      </c>
      <c r="F1225" s="147">
        <v>1368.92</v>
      </c>
      <c r="G1225" s="147">
        <v>110.17</v>
      </c>
      <c r="H1225" s="147">
        <v>1502.58</v>
      </c>
      <c r="I1225" s="147">
        <v>1382.92</v>
      </c>
      <c r="J1225" s="147">
        <v>110.17</v>
      </c>
    </row>
    <row r="1226" spans="1:10" x14ac:dyDescent="0.15">
      <c r="A1226" s="146">
        <v>5485.5</v>
      </c>
      <c r="B1226" s="146">
        <v>2033.42</v>
      </c>
      <c r="C1226" s="146">
        <v>1802.92</v>
      </c>
      <c r="D1226" s="146">
        <v>212.58</v>
      </c>
      <c r="E1226" s="146">
        <v>1490.25</v>
      </c>
      <c r="F1226" s="146">
        <v>1370.92</v>
      </c>
      <c r="G1226" s="146">
        <v>110</v>
      </c>
      <c r="H1226" s="146">
        <v>1504.25</v>
      </c>
      <c r="I1226" s="146">
        <v>1384.92</v>
      </c>
      <c r="J1226" s="146">
        <v>110</v>
      </c>
    </row>
    <row r="1227" spans="1:10" x14ac:dyDescent="0.15">
      <c r="A1227" s="147">
        <v>5490</v>
      </c>
      <c r="B1227" s="147">
        <v>2035.08</v>
      </c>
      <c r="C1227" s="147">
        <v>1805.08</v>
      </c>
      <c r="D1227" s="147">
        <v>212.33</v>
      </c>
      <c r="E1227" s="147">
        <v>1491.92</v>
      </c>
      <c r="F1227" s="147">
        <v>1372.83</v>
      </c>
      <c r="G1227" s="147">
        <v>109.92</v>
      </c>
      <c r="H1227" s="147">
        <v>1505.92</v>
      </c>
      <c r="I1227" s="147">
        <v>1386.83</v>
      </c>
      <c r="J1227" s="147">
        <v>109.92</v>
      </c>
    </row>
    <row r="1228" spans="1:10" x14ac:dyDescent="0.15">
      <c r="A1228" s="146">
        <v>5494.5</v>
      </c>
      <c r="B1228" s="146">
        <v>2036.75</v>
      </c>
      <c r="C1228" s="146">
        <v>1807.42</v>
      </c>
      <c r="D1228" s="146">
        <v>212</v>
      </c>
      <c r="E1228" s="146">
        <v>1493.58</v>
      </c>
      <c r="F1228" s="146">
        <v>1374.75</v>
      </c>
      <c r="G1228" s="146">
        <v>109.75</v>
      </c>
      <c r="H1228" s="146">
        <v>1507.58</v>
      </c>
      <c r="I1228" s="146">
        <v>1388.75</v>
      </c>
      <c r="J1228" s="146">
        <v>109.75</v>
      </c>
    </row>
    <row r="1229" spans="1:10" x14ac:dyDescent="0.15">
      <c r="A1229" s="147">
        <v>5499</v>
      </c>
      <c r="B1229" s="147">
        <v>2038.42</v>
      </c>
      <c r="C1229" s="147">
        <v>1809.58</v>
      </c>
      <c r="D1229" s="147">
        <v>211.75</v>
      </c>
      <c r="E1229" s="147">
        <v>1495.25</v>
      </c>
      <c r="F1229" s="147">
        <v>1376.67</v>
      </c>
      <c r="G1229" s="147">
        <v>109.67</v>
      </c>
      <c r="H1229" s="147">
        <v>1509.25</v>
      </c>
      <c r="I1229" s="147">
        <v>1390.67</v>
      </c>
      <c r="J1229" s="147">
        <v>109.67</v>
      </c>
    </row>
    <row r="1230" spans="1:10" x14ac:dyDescent="0.15">
      <c r="A1230" s="146">
        <v>5503.5</v>
      </c>
      <c r="B1230" s="146">
        <v>2040.08</v>
      </c>
      <c r="C1230" s="146">
        <v>1811.75</v>
      </c>
      <c r="D1230" s="146">
        <v>211.5</v>
      </c>
      <c r="E1230" s="146">
        <v>1496.92</v>
      </c>
      <c r="F1230" s="146">
        <v>1378.67</v>
      </c>
      <c r="G1230" s="146">
        <v>109.5</v>
      </c>
      <c r="H1230" s="146">
        <v>1510.92</v>
      </c>
      <c r="I1230" s="146">
        <v>1392.67</v>
      </c>
      <c r="J1230" s="146">
        <v>109.5</v>
      </c>
    </row>
    <row r="1231" spans="1:10" x14ac:dyDescent="0.15">
      <c r="A1231" s="147">
        <v>5508</v>
      </c>
      <c r="B1231" s="147">
        <v>2041.75</v>
      </c>
      <c r="C1231" s="147">
        <v>1813.92</v>
      </c>
      <c r="D1231" s="147">
        <v>211.25</v>
      </c>
      <c r="E1231" s="147">
        <v>1498.58</v>
      </c>
      <c r="F1231" s="147">
        <v>1380.58</v>
      </c>
      <c r="G1231" s="147">
        <v>109.33</v>
      </c>
      <c r="H1231" s="147">
        <v>1512.58</v>
      </c>
      <c r="I1231" s="147">
        <v>1394.58</v>
      </c>
      <c r="J1231" s="147">
        <v>109.33</v>
      </c>
    </row>
    <row r="1232" spans="1:10" x14ac:dyDescent="0.15">
      <c r="A1232" s="146">
        <v>5512.5</v>
      </c>
      <c r="B1232" s="146">
        <v>2043.42</v>
      </c>
      <c r="C1232" s="146">
        <v>1816.17</v>
      </c>
      <c r="D1232" s="146">
        <v>211</v>
      </c>
      <c r="E1232" s="146">
        <v>1500.25</v>
      </c>
      <c r="F1232" s="146">
        <v>1382.5</v>
      </c>
      <c r="G1232" s="146">
        <v>109.25</v>
      </c>
      <c r="H1232" s="146">
        <v>1514.25</v>
      </c>
      <c r="I1232" s="146">
        <v>1396.5</v>
      </c>
      <c r="J1232" s="146">
        <v>109.25</v>
      </c>
    </row>
    <row r="1233" spans="1:10" x14ac:dyDescent="0.15">
      <c r="A1233" s="147">
        <v>5517</v>
      </c>
      <c r="B1233" s="147">
        <v>2045.08</v>
      </c>
      <c r="C1233" s="147">
        <v>1818.33</v>
      </c>
      <c r="D1233" s="147">
        <v>210.75</v>
      </c>
      <c r="E1233" s="147">
        <v>1502</v>
      </c>
      <c r="F1233" s="147">
        <v>1384.58</v>
      </c>
      <c r="G1233" s="147">
        <v>109.08</v>
      </c>
      <c r="H1233" s="147">
        <v>1515.92</v>
      </c>
      <c r="I1233" s="147">
        <v>1398.5</v>
      </c>
      <c r="J1233" s="147">
        <v>109.08</v>
      </c>
    </row>
    <row r="1234" spans="1:10" x14ac:dyDescent="0.15">
      <c r="A1234" s="146">
        <v>5521.5</v>
      </c>
      <c r="B1234" s="146">
        <v>2046.75</v>
      </c>
      <c r="C1234" s="146">
        <v>1820.58</v>
      </c>
      <c r="D1234" s="146">
        <v>210.42</v>
      </c>
      <c r="E1234" s="146">
        <v>1503.67</v>
      </c>
      <c r="F1234" s="146">
        <v>1386.5</v>
      </c>
      <c r="G1234" s="146">
        <v>108.92</v>
      </c>
      <c r="H1234" s="146">
        <v>1517.58</v>
      </c>
      <c r="I1234" s="146">
        <v>1400.42</v>
      </c>
      <c r="J1234" s="146">
        <v>108.92</v>
      </c>
    </row>
    <row r="1235" spans="1:10" x14ac:dyDescent="0.15">
      <c r="A1235" s="147">
        <v>5526</v>
      </c>
      <c r="B1235" s="147">
        <v>2048.42</v>
      </c>
      <c r="C1235" s="147">
        <v>1822.75</v>
      </c>
      <c r="D1235" s="147">
        <v>210.17</v>
      </c>
      <c r="E1235" s="147">
        <v>1505.33</v>
      </c>
      <c r="F1235" s="147">
        <v>1388.42</v>
      </c>
      <c r="G1235" s="147">
        <v>108.83</v>
      </c>
      <c r="H1235" s="147">
        <v>1519.25</v>
      </c>
      <c r="I1235" s="147">
        <v>1402.33</v>
      </c>
      <c r="J1235" s="147">
        <v>108.83</v>
      </c>
    </row>
    <row r="1236" spans="1:10" x14ac:dyDescent="0.15">
      <c r="A1236" s="146">
        <v>5530.5</v>
      </c>
      <c r="B1236" s="146">
        <v>2050.08</v>
      </c>
      <c r="C1236" s="146">
        <v>1825</v>
      </c>
      <c r="D1236" s="146">
        <v>209.92</v>
      </c>
      <c r="E1236" s="146">
        <v>1507</v>
      </c>
      <c r="F1236" s="146">
        <v>1390.42</v>
      </c>
      <c r="G1236" s="146">
        <v>108.67</v>
      </c>
      <c r="H1236" s="146">
        <v>1520.92</v>
      </c>
      <c r="I1236" s="146">
        <v>1404.33</v>
      </c>
      <c r="J1236" s="146">
        <v>108.67</v>
      </c>
    </row>
    <row r="1237" spans="1:10" x14ac:dyDescent="0.15">
      <c r="A1237" s="147">
        <v>5535</v>
      </c>
      <c r="B1237" s="147">
        <v>2051.75</v>
      </c>
      <c r="C1237" s="147">
        <v>1827.17</v>
      </c>
      <c r="D1237" s="147">
        <v>209.67</v>
      </c>
      <c r="E1237" s="147">
        <v>1508.67</v>
      </c>
      <c r="F1237" s="147">
        <v>1392.33</v>
      </c>
      <c r="G1237" s="147">
        <v>108.5</v>
      </c>
      <c r="H1237" s="147">
        <v>1522.58</v>
      </c>
      <c r="I1237" s="147">
        <v>1406.25</v>
      </c>
      <c r="J1237" s="147">
        <v>108.5</v>
      </c>
    </row>
    <row r="1238" spans="1:10" x14ac:dyDescent="0.15">
      <c r="A1238" s="146">
        <v>5539.5</v>
      </c>
      <c r="B1238" s="146">
        <v>2053.42</v>
      </c>
      <c r="C1238" s="146">
        <v>1829.33</v>
      </c>
      <c r="D1238" s="146">
        <v>209.42</v>
      </c>
      <c r="E1238" s="146">
        <v>1510.33</v>
      </c>
      <c r="F1238" s="146">
        <v>1394.25</v>
      </c>
      <c r="G1238" s="146">
        <v>108.42</v>
      </c>
      <c r="H1238" s="146">
        <v>1524.25</v>
      </c>
      <c r="I1238" s="146">
        <v>1408.17</v>
      </c>
      <c r="J1238" s="146">
        <v>108.42</v>
      </c>
    </row>
    <row r="1239" spans="1:10" x14ac:dyDescent="0.15">
      <c r="A1239" s="147">
        <v>5544</v>
      </c>
      <c r="B1239" s="147">
        <v>2055.08</v>
      </c>
      <c r="C1239" s="147">
        <v>1831.5</v>
      </c>
      <c r="D1239" s="147">
        <v>209.17</v>
      </c>
      <c r="E1239" s="147">
        <v>1512</v>
      </c>
      <c r="F1239" s="147">
        <v>1396.25</v>
      </c>
      <c r="G1239" s="147">
        <v>108.25</v>
      </c>
      <c r="H1239" s="147">
        <v>1525.92</v>
      </c>
      <c r="I1239" s="147">
        <v>1410.17</v>
      </c>
      <c r="J1239" s="147">
        <v>108.25</v>
      </c>
    </row>
    <row r="1240" spans="1:10" x14ac:dyDescent="0.15">
      <c r="A1240" s="146">
        <v>5548.5</v>
      </c>
      <c r="B1240" s="146">
        <v>2056.75</v>
      </c>
      <c r="C1240" s="146">
        <v>1833.83</v>
      </c>
      <c r="D1240" s="146">
        <v>208.83</v>
      </c>
      <c r="E1240" s="146">
        <v>1513.67</v>
      </c>
      <c r="F1240" s="146">
        <v>1398.08</v>
      </c>
      <c r="G1240" s="146">
        <v>108.17</v>
      </c>
      <c r="H1240" s="146">
        <v>1527.58</v>
      </c>
      <c r="I1240" s="146">
        <v>1412</v>
      </c>
      <c r="J1240" s="146">
        <v>108.17</v>
      </c>
    </row>
    <row r="1241" spans="1:10" x14ac:dyDescent="0.15">
      <c r="A1241" s="147">
        <v>5553</v>
      </c>
      <c r="B1241" s="147">
        <v>2058.42</v>
      </c>
      <c r="C1241" s="147">
        <v>1836</v>
      </c>
      <c r="D1241" s="147">
        <v>208.58</v>
      </c>
      <c r="E1241" s="147">
        <v>1515.33</v>
      </c>
      <c r="F1241" s="147">
        <v>1400.08</v>
      </c>
      <c r="G1241" s="147">
        <v>108</v>
      </c>
      <c r="H1241" s="147">
        <v>1529.25</v>
      </c>
      <c r="I1241" s="147">
        <v>1414</v>
      </c>
      <c r="J1241" s="147">
        <v>108</v>
      </c>
    </row>
    <row r="1242" spans="1:10" x14ac:dyDescent="0.15">
      <c r="A1242" s="146">
        <v>5557.5</v>
      </c>
      <c r="B1242" s="146">
        <v>2060.08</v>
      </c>
      <c r="C1242" s="146">
        <v>1838.17</v>
      </c>
      <c r="D1242" s="146">
        <v>208.33</v>
      </c>
      <c r="E1242" s="146">
        <v>1517</v>
      </c>
      <c r="F1242" s="146">
        <v>1402.08</v>
      </c>
      <c r="G1242" s="146">
        <v>107.83</v>
      </c>
      <c r="H1242" s="146">
        <v>1530.92</v>
      </c>
      <c r="I1242" s="146">
        <v>1416</v>
      </c>
      <c r="J1242" s="146">
        <v>107.83</v>
      </c>
    </row>
    <row r="1243" spans="1:10" x14ac:dyDescent="0.15">
      <c r="A1243" s="147">
        <v>5562</v>
      </c>
      <c r="B1243" s="147">
        <v>2061.75</v>
      </c>
      <c r="C1243" s="147">
        <v>1840.33</v>
      </c>
      <c r="D1243" s="147">
        <v>208.08</v>
      </c>
      <c r="E1243" s="147">
        <v>1518.67</v>
      </c>
      <c r="F1243" s="147">
        <v>1403.92</v>
      </c>
      <c r="G1243" s="147">
        <v>107.75</v>
      </c>
      <c r="H1243" s="147">
        <v>1532.58</v>
      </c>
      <c r="I1243" s="147">
        <v>1417.83</v>
      </c>
      <c r="J1243" s="147">
        <v>107.75</v>
      </c>
    </row>
    <row r="1244" spans="1:10" x14ac:dyDescent="0.15">
      <c r="A1244" s="146">
        <v>5566.5</v>
      </c>
      <c r="B1244" s="146">
        <v>2063.42</v>
      </c>
      <c r="C1244" s="146">
        <v>1842.58</v>
      </c>
      <c r="D1244" s="146">
        <v>207.83</v>
      </c>
      <c r="E1244" s="146">
        <v>1520.33</v>
      </c>
      <c r="F1244" s="146">
        <v>1405.92</v>
      </c>
      <c r="G1244" s="146">
        <v>107.58</v>
      </c>
      <c r="H1244" s="146">
        <v>1534.25</v>
      </c>
      <c r="I1244" s="146">
        <v>1419.83</v>
      </c>
      <c r="J1244" s="146">
        <v>107.58</v>
      </c>
    </row>
    <row r="1245" spans="1:10" x14ac:dyDescent="0.15">
      <c r="A1245" s="147">
        <v>5571</v>
      </c>
      <c r="B1245" s="147">
        <v>2065.08</v>
      </c>
      <c r="C1245" s="147">
        <v>1844.75</v>
      </c>
      <c r="D1245" s="147">
        <v>207.58</v>
      </c>
      <c r="E1245" s="147">
        <v>1522</v>
      </c>
      <c r="F1245" s="147">
        <v>1407.92</v>
      </c>
      <c r="G1245" s="147">
        <v>107.42</v>
      </c>
      <c r="H1245" s="147">
        <v>1535.92</v>
      </c>
      <c r="I1245" s="147">
        <v>1421.83</v>
      </c>
      <c r="J1245" s="147">
        <v>107.42</v>
      </c>
    </row>
    <row r="1246" spans="1:10" x14ac:dyDescent="0.15">
      <c r="A1246" s="146">
        <v>5575.5</v>
      </c>
      <c r="B1246" s="146">
        <v>2066.75</v>
      </c>
      <c r="C1246" s="146">
        <v>1847</v>
      </c>
      <c r="D1246" s="146">
        <v>207.25</v>
      </c>
      <c r="E1246" s="146">
        <v>1523.67</v>
      </c>
      <c r="F1246" s="146">
        <v>1409.75</v>
      </c>
      <c r="G1246" s="146">
        <v>107.33</v>
      </c>
      <c r="H1246" s="146">
        <v>1537.58</v>
      </c>
      <c r="I1246" s="146">
        <v>1423.67</v>
      </c>
      <c r="J1246" s="146">
        <v>107.33</v>
      </c>
    </row>
    <row r="1247" spans="1:10" x14ac:dyDescent="0.15">
      <c r="A1247" s="147">
        <v>5580</v>
      </c>
      <c r="B1247" s="147">
        <v>2068.42</v>
      </c>
      <c r="C1247" s="147">
        <v>1849.17</v>
      </c>
      <c r="D1247" s="147">
        <v>207</v>
      </c>
      <c r="E1247" s="147">
        <v>1525.33</v>
      </c>
      <c r="F1247" s="147">
        <v>1411.75</v>
      </c>
      <c r="G1247" s="147">
        <v>107.17</v>
      </c>
      <c r="H1247" s="147">
        <v>1539.25</v>
      </c>
      <c r="I1247" s="147">
        <v>1425.67</v>
      </c>
      <c r="J1247" s="147">
        <v>107.17</v>
      </c>
    </row>
    <row r="1248" spans="1:10" x14ac:dyDescent="0.15">
      <c r="A1248" s="146">
        <v>5584.5</v>
      </c>
      <c r="B1248" s="146">
        <v>2070.08</v>
      </c>
      <c r="C1248" s="146">
        <v>1851.42</v>
      </c>
      <c r="D1248" s="146">
        <v>206.75</v>
      </c>
      <c r="E1248" s="146">
        <v>1527</v>
      </c>
      <c r="F1248" s="146">
        <v>1413.75</v>
      </c>
      <c r="G1248" s="146">
        <v>107</v>
      </c>
      <c r="H1248" s="146">
        <v>1540.92</v>
      </c>
      <c r="I1248" s="146">
        <v>1427.67</v>
      </c>
      <c r="J1248" s="146">
        <v>107</v>
      </c>
    </row>
    <row r="1249" spans="1:10" x14ac:dyDescent="0.15">
      <c r="A1249" s="147">
        <v>5589</v>
      </c>
      <c r="B1249" s="147">
        <v>2071.75</v>
      </c>
      <c r="C1249" s="147">
        <v>1853.58</v>
      </c>
      <c r="D1249" s="147">
        <v>206.5</v>
      </c>
      <c r="E1249" s="147">
        <v>1528.67</v>
      </c>
      <c r="F1249" s="147">
        <v>1415.67</v>
      </c>
      <c r="G1249" s="147">
        <v>106.92</v>
      </c>
      <c r="H1249" s="147">
        <v>1542.58</v>
      </c>
      <c r="I1249" s="147">
        <v>1429.58</v>
      </c>
      <c r="J1249" s="147">
        <v>106.92</v>
      </c>
    </row>
    <row r="1250" spans="1:10" x14ac:dyDescent="0.15">
      <c r="A1250" s="146">
        <v>5593.5</v>
      </c>
      <c r="B1250" s="146">
        <v>2073.42</v>
      </c>
      <c r="C1250" s="146">
        <v>1855.75</v>
      </c>
      <c r="D1250" s="146">
        <v>206.25</v>
      </c>
      <c r="E1250" s="146">
        <v>1530.33</v>
      </c>
      <c r="F1250" s="146">
        <v>1417.58</v>
      </c>
      <c r="G1250" s="146">
        <v>106.75</v>
      </c>
      <c r="H1250" s="146">
        <v>1544.25</v>
      </c>
      <c r="I1250" s="146">
        <v>1431.5</v>
      </c>
      <c r="J1250" s="146">
        <v>106.75</v>
      </c>
    </row>
    <row r="1251" spans="1:10" x14ac:dyDescent="0.15">
      <c r="A1251" s="147">
        <v>5598</v>
      </c>
      <c r="B1251" s="147">
        <v>2075.08</v>
      </c>
      <c r="C1251" s="147">
        <v>1857.92</v>
      </c>
      <c r="D1251" s="147">
        <v>206</v>
      </c>
      <c r="E1251" s="147">
        <v>1532</v>
      </c>
      <c r="F1251" s="147">
        <v>1419.5</v>
      </c>
      <c r="G1251" s="147">
        <v>106.67</v>
      </c>
      <c r="H1251" s="147">
        <v>1545.92</v>
      </c>
      <c r="I1251" s="147">
        <v>1433.42</v>
      </c>
      <c r="J1251" s="147">
        <v>106.67</v>
      </c>
    </row>
    <row r="1252" spans="1:10" x14ac:dyDescent="0.15">
      <c r="A1252" s="146">
        <v>5602.5</v>
      </c>
      <c r="B1252" s="146">
        <v>2076.75</v>
      </c>
      <c r="C1252" s="146">
        <v>1860.17</v>
      </c>
      <c r="D1252" s="146">
        <v>205.67</v>
      </c>
      <c r="E1252" s="146">
        <v>1533.67</v>
      </c>
      <c r="F1252" s="146">
        <v>1421.5</v>
      </c>
      <c r="G1252" s="146">
        <v>106.5</v>
      </c>
      <c r="H1252" s="146">
        <v>1547.58</v>
      </c>
      <c r="I1252" s="146">
        <v>1435.42</v>
      </c>
      <c r="J1252" s="146">
        <v>106.5</v>
      </c>
    </row>
    <row r="1253" spans="1:10" x14ac:dyDescent="0.15">
      <c r="A1253" s="147">
        <v>5607</v>
      </c>
      <c r="B1253" s="147">
        <v>2078.42</v>
      </c>
      <c r="C1253" s="147">
        <v>1862.42</v>
      </c>
      <c r="D1253" s="147">
        <v>205.42</v>
      </c>
      <c r="E1253" s="147">
        <v>1535.33</v>
      </c>
      <c r="F1253" s="147">
        <v>1423.42</v>
      </c>
      <c r="G1253" s="147">
        <v>106.33</v>
      </c>
      <c r="H1253" s="147">
        <v>1549.25</v>
      </c>
      <c r="I1253" s="147">
        <v>1437.33</v>
      </c>
      <c r="J1253" s="147">
        <v>106.33</v>
      </c>
    </row>
    <row r="1254" spans="1:10" x14ac:dyDescent="0.15">
      <c r="A1254" s="146">
        <v>5611.5</v>
      </c>
      <c r="B1254" s="146">
        <v>2080.08</v>
      </c>
      <c r="C1254" s="146">
        <v>1864.58</v>
      </c>
      <c r="D1254" s="146">
        <v>205.17</v>
      </c>
      <c r="E1254" s="146">
        <v>1537</v>
      </c>
      <c r="F1254" s="146">
        <v>1425.33</v>
      </c>
      <c r="G1254" s="146">
        <v>106.25</v>
      </c>
      <c r="H1254" s="146">
        <v>1550.92</v>
      </c>
      <c r="I1254" s="146">
        <v>1439.25</v>
      </c>
      <c r="J1254" s="146">
        <v>106.25</v>
      </c>
    </row>
    <row r="1255" spans="1:10" x14ac:dyDescent="0.15">
      <c r="A1255" s="147">
        <v>5616</v>
      </c>
      <c r="B1255" s="147">
        <v>2081.75</v>
      </c>
      <c r="C1255" s="147">
        <v>1866.75</v>
      </c>
      <c r="D1255" s="147">
        <v>204.92</v>
      </c>
      <c r="E1255" s="147">
        <v>1538.67</v>
      </c>
      <c r="F1255" s="147">
        <v>1427.33</v>
      </c>
      <c r="G1255" s="147">
        <v>106.08</v>
      </c>
      <c r="H1255" s="147">
        <v>1552.58</v>
      </c>
      <c r="I1255" s="147">
        <v>1441.25</v>
      </c>
      <c r="J1255" s="147">
        <v>106.08</v>
      </c>
    </row>
    <row r="1256" spans="1:10" x14ac:dyDescent="0.15">
      <c r="A1256" s="146">
        <v>5620.5</v>
      </c>
      <c r="B1256" s="146">
        <v>2083.42</v>
      </c>
      <c r="C1256" s="146">
        <v>1868.92</v>
      </c>
      <c r="D1256" s="146">
        <v>204.67</v>
      </c>
      <c r="E1256" s="146">
        <v>1540.33</v>
      </c>
      <c r="F1256" s="146">
        <v>1429.25</v>
      </c>
      <c r="G1256" s="146">
        <v>105.92</v>
      </c>
      <c r="H1256" s="146">
        <v>1554.25</v>
      </c>
      <c r="I1256" s="146">
        <v>1443.17</v>
      </c>
      <c r="J1256" s="146">
        <v>105.92</v>
      </c>
    </row>
    <row r="1257" spans="1:10" x14ac:dyDescent="0.15">
      <c r="A1257" s="147">
        <v>5625</v>
      </c>
      <c r="B1257" s="147">
        <v>2085.08</v>
      </c>
      <c r="C1257" s="147">
        <v>1871.17</v>
      </c>
      <c r="D1257" s="147">
        <v>204.42</v>
      </c>
      <c r="E1257" s="147">
        <v>1542</v>
      </c>
      <c r="F1257" s="147">
        <v>1431.17</v>
      </c>
      <c r="G1257" s="147">
        <v>105.83</v>
      </c>
      <c r="H1257" s="147">
        <v>1555.92</v>
      </c>
      <c r="I1257" s="147">
        <v>1445.08</v>
      </c>
      <c r="J1257" s="147">
        <v>105.83</v>
      </c>
    </row>
    <row r="1258" spans="1:10" x14ac:dyDescent="0.15">
      <c r="A1258" s="146">
        <v>5629.5</v>
      </c>
      <c r="B1258" s="146">
        <v>2086.75</v>
      </c>
      <c r="C1258" s="146">
        <v>1873.42</v>
      </c>
      <c r="D1258" s="146">
        <v>204.08</v>
      </c>
      <c r="E1258" s="146">
        <v>1543.67</v>
      </c>
      <c r="F1258" s="146">
        <v>1433.17</v>
      </c>
      <c r="G1258" s="146">
        <v>105.67</v>
      </c>
      <c r="H1258" s="146">
        <v>1557.58</v>
      </c>
      <c r="I1258" s="146">
        <v>1447.08</v>
      </c>
      <c r="J1258" s="146">
        <v>105.67</v>
      </c>
    </row>
    <row r="1259" spans="1:10" x14ac:dyDescent="0.15">
      <c r="A1259" s="147">
        <v>5634</v>
      </c>
      <c r="B1259" s="147">
        <v>2088.42</v>
      </c>
      <c r="C1259" s="147">
        <v>1875.58</v>
      </c>
      <c r="D1259" s="147">
        <v>203.83</v>
      </c>
      <c r="E1259" s="147">
        <v>1545.33</v>
      </c>
      <c r="F1259" s="147">
        <v>1435.08</v>
      </c>
      <c r="G1259" s="147">
        <v>105.5</v>
      </c>
      <c r="H1259" s="147">
        <v>1559.25</v>
      </c>
      <c r="I1259" s="147">
        <v>1449</v>
      </c>
      <c r="J1259" s="147">
        <v>105.5</v>
      </c>
    </row>
    <row r="1260" spans="1:10" x14ac:dyDescent="0.15">
      <c r="A1260" s="146">
        <v>5638.5</v>
      </c>
      <c r="B1260" s="146">
        <v>2090.08</v>
      </c>
      <c r="C1260" s="146">
        <v>1877.75</v>
      </c>
      <c r="D1260" s="146">
        <v>203.58</v>
      </c>
      <c r="E1260" s="146">
        <v>1547</v>
      </c>
      <c r="F1260" s="146">
        <v>1437</v>
      </c>
      <c r="G1260" s="146">
        <v>105.42</v>
      </c>
      <c r="H1260" s="146">
        <v>1560.92</v>
      </c>
      <c r="I1260" s="146">
        <v>1450.92</v>
      </c>
      <c r="J1260" s="146">
        <v>105.42</v>
      </c>
    </row>
    <row r="1261" spans="1:10" x14ac:dyDescent="0.15">
      <c r="A1261" s="147">
        <v>5643</v>
      </c>
      <c r="B1261" s="147">
        <v>2091.75</v>
      </c>
      <c r="C1261" s="147">
        <v>1880</v>
      </c>
      <c r="D1261" s="147">
        <v>203.33</v>
      </c>
      <c r="E1261" s="147">
        <v>1548.67</v>
      </c>
      <c r="F1261" s="147">
        <v>1439</v>
      </c>
      <c r="G1261" s="147">
        <v>105.25</v>
      </c>
      <c r="H1261" s="147">
        <v>1562.58</v>
      </c>
      <c r="I1261" s="147">
        <v>1452.92</v>
      </c>
      <c r="J1261" s="147">
        <v>105.25</v>
      </c>
    </row>
    <row r="1262" spans="1:10" x14ac:dyDescent="0.15">
      <c r="A1262" s="146">
        <v>5647.5</v>
      </c>
      <c r="B1262" s="146">
        <v>2093.42</v>
      </c>
      <c r="C1262" s="146">
        <v>1882.17</v>
      </c>
      <c r="D1262" s="146">
        <v>203.08</v>
      </c>
      <c r="E1262" s="146">
        <v>1550.33</v>
      </c>
      <c r="F1262" s="146">
        <v>1440.83</v>
      </c>
      <c r="G1262" s="146">
        <v>105.17</v>
      </c>
      <c r="H1262" s="146">
        <v>1564.25</v>
      </c>
      <c r="I1262" s="146">
        <v>1454.75</v>
      </c>
      <c r="J1262" s="146">
        <v>105.17</v>
      </c>
    </row>
    <row r="1263" spans="1:10" x14ac:dyDescent="0.15">
      <c r="A1263" s="147">
        <v>5652</v>
      </c>
      <c r="B1263" s="147">
        <v>2095.08</v>
      </c>
      <c r="C1263" s="147">
        <v>1884.33</v>
      </c>
      <c r="D1263" s="147">
        <v>202.83</v>
      </c>
      <c r="E1263" s="147">
        <v>1552</v>
      </c>
      <c r="F1263" s="147">
        <v>1442.83</v>
      </c>
      <c r="G1263" s="147">
        <v>105</v>
      </c>
      <c r="H1263" s="147">
        <v>1565.92</v>
      </c>
      <c r="I1263" s="147">
        <v>1456.75</v>
      </c>
      <c r="J1263" s="147">
        <v>105</v>
      </c>
    </row>
    <row r="1264" spans="1:10" x14ac:dyDescent="0.15">
      <c r="A1264" s="146">
        <v>5656.5</v>
      </c>
      <c r="B1264" s="146">
        <v>2096.75</v>
      </c>
      <c r="C1264" s="146">
        <v>1886.58</v>
      </c>
      <c r="D1264" s="146">
        <v>202.5</v>
      </c>
      <c r="E1264" s="146">
        <v>1553.67</v>
      </c>
      <c r="F1264" s="146">
        <v>1444.83</v>
      </c>
      <c r="G1264" s="146">
        <v>104.83</v>
      </c>
      <c r="H1264" s="146">
        <v>1567.58</v>
      </c>
      <c r="I1264" s="146">
        <v>1458.75</v>
      </c>
      <c r="J1264" s="146">
        <v>104.83</v>
      </c>
    </row>
    <row r="1265" spans="1:10" x14ac:dyDescent="0.15">
      <c r="A1265" s="147">
        <v>5661</v>
      </c>
      <c r="B1265" s="147">
        <v>2098.42</v>
      </c>
      <c r="C1265" s="147">
        <v>1888.83</v>
      </c>
      <c r="D1265" s="147">
        <v>202.25</v>
      </c>
      <c r="E1265" s="147">
        <v>1555.33</v>
      </c>
      <c r="F1265" s="147">
        <v>1446.67</v>
      </c>
      <c r="G1265" s="147">
        <v>104.75</v>
      </c>
      <c r="H1265" s="147">
        <v>1569.25</v>
      </c>
      <c r="I1265" s="147">
        <v>1460.58</v>
      </c>
      <c r="J1265" s="147">
        <v>104.75</v>
      </c>
    </row>
    <row r="1266" spans="1:10" x14ac:dyDescent="0.15">
      <c r="A1266" s="146">
        <v>5665.5</v>
      </c>
      <c r="B1266" s="146">
        <v>2100.08</v>
      </c>
      <c r="C1266" s="146">
        <v>1891</v>
      </c>
      <c r="D1266" s="146">
        <v>202</v>
      </c>
      <c r="E1266" s="146">
        <v>1557</v>
      </c>
      <c r="F1266" s="146">
        <v>1448.67</v>
      </c>
      <c r="G1266" s="146">
        <v>104.58</v>
      </c>
      <c r="H1266" s="146">
        <v>1570.92</v>
      </c>
      <c r="I1266" s="146">
        <v>1462.58</v>
      </c>
      <c r="J1266" s="146">
        <v>104.58</v>
      </c>
    </row>
    <row r="1267" spans="1:10" x14ac:dyDescent="0.15">
      <c r="A1267" s="147">
        <v>5670</v>
      </c>
      <c r="B1267" s="147">
        <v>2101.75</v>
      </c>
      <c r="C1267" s="147">
        <v>1893.17</v>
      </c>
      <c r="D1267" s="147">
        <v>201.75</v>
      </c>
      <c r="E1267" s="147">
        <v>1558.67</v>
      </c>
      <c r="F1267" s="147">
        <v>1450.67</v>
      </c>
      <c r="G1267" s="147">
        <v>104.42</v>
      </c>
      <c r="H1267" s="147">
        <v>1572.58</v>
      </c>
      <c r="I1267" s="147">
        <v>1464.58</v>
      </c>
      <c r="J1267" s="147">
        <v>104.42</v>
      </c>
    </row>
    <row r="1268" spans="1:10" x14ac:dyDescent="0.15">
      <c r="A1268" s="146">
        <v>5674.5</v>
      </c>
      <c r="B1268" s="146">
        <v>2103.42</v>
      </c>
      <c r="C1268" s="146">
        <v>1895.33</v>
      </c>
      <c r="D1268" s="146">
        <v>201.5</v>
      </c>
      <c r="E1268" s="146">
        <v>1560.33</v>
      </c>
      <c r="F1268" s="146">
        <v>1452.5</v>
      </c>
      <c r="G1268" s="146">
        <v>104.33</v>
      </c>
      <c r="H1268" s="146">
        <v>1574.25</v>
      </c>
      <c r="I1268" s="146">
        <v>1466.42</v>
      </c>
      <c r="J1268" s="146">
        <v>104.33</v>
      </c>
    </row>
    <row r="1269" spans="1:10" x14ac:dyDescent="0.15">
      <c r="A1269" s="147">
        <v>5679</v>
      </c>
      <c r="B1269" s="147">
        <v>2105.08</v>
      </c>
      <c r="C1269" s="147">
        <v>1897.58</v>
      </c>
      <c r="D1269" s="147">
        <v>201.25</v>
      </c>
      <c r="E1269" s="147">
        <v>1562</v>
      </c>
      <c r="F1269" s="147">
        <v>1454.5</v>
      </c>
      <c r="G1269" s="147">
        <v>104.17</v>
      </c>
      <c r="H1269" s="147">
        <v>1575.92</v>
      </c>
      <c r="I1269" s="147">
        <v>1468.42</v>
      </c>
      <c r="J1269" s="147">
        <v>104.17</v>
      </c>
    </row>
    <row r="1270" spans="1:10" x14ac:dyDescent="0.15">
      <c r="A1270" s="146">
        <v>5683.5</v>
      </c>
      <c r="B1270" s="146">
        <v>2106.83</v>
      </c>
      <c r="C1270" s="146">
        <v>1899.92</v>
      </c>
      <c r="D1270" s="146">
        <v>200.92</v>
      </c>
      <c r="E1270" s="146">
        <v>1563.67</v>
      </c>
      <c r="F1270" s="146">
        <v>1456.5</v>
      </c>
      <c r="G1270" s="146">
        <v>104</v>
      </c>
      <c r="H1270" s="146">
        <v>1577.67</v>
      </c>
      <c r="I1270" s="146">
        <v>1470.5</v>
      </c>
      <c r="J1270" s="146">
        <v>104</v>
      </c>
    </row>
    <row r="1271" spans="1:10" x14ac:dyDescent="0.15">
      <c r="A1271" s="147">
        <v>5688</v>
      </c>
      <c r="B1271" s="147">
        <v>2108.5</v>
      </c>
      <c r="C1271" s="147">
        <v>1902.08</v>
      </c>
      <c r="D1271" s="147">
        <v>200.67</v>
      </c>
      <c r="E1271" s="147">
        <v>1565.33</v>
      </c>
      <c r="F1271" s="147">
        <v>1458.33</v>
      </c>
      <c r="G1271" s="147">
        <v>103.92</v>
      </c>
      <c r="H1271" s="147">
        <v>1579.33</v>
      </c>
      <c r="I1271" s="147">
        <v>1472.33</v>
      </c>
      <c r="J1271" s="147">
        <v>103.92</v>
      </c>
    </row>
    <row r="1272" spans="1:10" x14ac:dyDescent="0.15">
      <c r="A1272" s="146">
        <v>5692.5</v>
      </c>
      <c r="B1272" s="146">
        <v>2110.17</v>
      </c>
      <c r="C1272" s="146">
        <v>1904.25</v>
      </c>
      <c r="D1272" s="146">
        <v>200.42</v>
      </c>
      <c r="E1272" s="146">
        <v>1567</v>
      </c>
      <c r="F1272" s="146">
        <v>1460.33</v>
      </c>
      <c r="G1272" s="146">
        <v>103.75</v>
      </c>
      <c r="H1272" s="146">
        <v>1581</v>
      </c>
      <c r="I1272" s="146">
        <v>1474.33</v>
      </c>
      <c r="J1272" s="146">
        <v>103.75</v>
      </c>
    </row>
    <row r="1273" spans="1:10" x14ac:dyDescent="0.15">
      <c r="A1273" s="147">
        <v>5697</v>
      </c>
      <c r="B1273" s="147">
        <v>2111.83</v>
      </c>
      <c r="C1273" s="147">
        <v>1906.5</v>
      </c>
      <c r="D1273" s="147">
        <v>200.17</v>
      </c>
      <c r="E1273" s="147">
        <v>1568.67</v>
      </c>
      <c r="F1273" s="147">
        <v>1462.25</v>
      </c>
      <c r="G1273" s="147">
        <v>103.67</v>
      </c>
      <c r="H1273" s="147">
        <v>1582.67</v>
      </c>
      <c r="I1273" s="147">
        <v>1476.25</v>
      </c>
      <c r="J1273" s="147">
        <v>103.67</v>
      </c>
    </row>
    <row r="1274" spans="1:10" x14ac:dyDescent="0.15">
      <c r="A1274" s="146">
        <v>5701.5</v>
      </c>
      <c r="B1274" s="146">
        <v>2113.5</v>
      </c>
      <c r="C1274" s="146">
        <v>1908.67</v>
      </c>
      <c r="D1274" s="146">
        <v>199.92</v>
      </c>
      <c r="E1274" s="146">
        <v>1570.33</v>
      </c>
      <c r="F1274" s="146">
        <v>1464.17</v>
      </c>
      <c r="G1274" s="146">
        <v>103.5</v>
      </c>
      <c r="H1274" s="146">
        <v>1584.33</v>
      </c>
      <c r="I1274" s="146">
        <v>1478.17</v>
      </c>
      <c r="J1274" s="146">
        <v>103.5</v>
      </c>
    </row>
    <row r="1275" spans="1:10" x14ac:dyDescent="0.15">
      <c r="A1275" s="147">
        <v>5706</v>
      </c>
      <c r="B1275" s="147">
        <v>2115.17</v>
      </c>
      <c r="C1275" s="147">
        <v>1910.83</v>
      </c>
      <c r="D1275" s="147">
        <v>199.67</v>
      </c>
      <c r="E1275" s="147">
        <v>1572</v>
      </c>
      <c r="F1275" s="147">
        <v>1466.17</v>
      </c>
      <c r="G1275" s="147">
        <v>103.33</v>
      </c>
      <c r="H1275" s="147">
        <v>1586</v>
      </c>
      <c r="I1275" s="147">
        <v>1480.17</v>
      </c>
      <c r="J1275" s="147">
        <v>103.33</v>
      </c>
    </row>
    <row r="1276" spans="1:10" x14ac:dyDescent="0.15">
      <c r="A1276" s="146">
        <v>5710.5</v>
      </c>
      <c r="B1276" s="146">
        <v>2116.83</v>
      </c>
      <c r="C1276" s="146">
        <v>1913</v>
      </c>
      <c r="D1276" s="146">
        <v>199.42</v>
      </c>
      <c r="E1276" s="146">
        <v>1573.67</v>
      </c>
      <c r="F1276" s="146">
        <v>1468.08</v>
      </c>
      <c r="G1276" s="146">
        <v>103.25</v>
      </c>
      <c r="H1276" s="146">
        <v>1587.67</v>
      </c>
      <c r="I1276" s="146">
        <v>1482.08</v>
      </c>
      <c r="J1276" s="146">
        <v>103.25</v>
      </c>
    </row>
    <row r="1277" spans="1:10" x14ac:dyDescent="0.15">
      <c r="A1277" s="147">
        <v>5715</v>
      </c>
      <c r="B1277" s="147">
        <v>2118.5</v>
      </c>
      <c r="C1277" s="147">
        <v>1915.33</v>
      </c>
      <c r="D1277" s="147">
        <v>199.08</v>
      </c>
      <c r="E1277" s="147">
        <v>1575.33</v>
      </c>
      <c r="F1277" s="147">
        <v>1470</v>
      </c>
      <c r="G1277" s="147">
        <v>103.08</v>
      </c>
      <c r="H1277" s="147">
        <v>1589.33</v>
      </c>
      <c r="I1277" s="147">
        <v>1484</v>
      </c>
      <c r="J1277" s="147">
        <v>103.08</v>
      </c>
    </row>
    <row r="1278" spans="1:10" x14ac:dyDescent="0.15">
      <c r="A1278" s="146">
        <v>5719.5</v>
      </c>
      <c r="B1278" s="146">
        <v>2120.17</v>
      </c>
      <c r="C1278" s="146">
        <v>1917.5</v>
      </c>
      <c r="D1278" s="146">
        <v>198.83</v>
      </c>
      <c r="E1278" s="146">
        <v>1577</v>
      </c>
      <c r="F1278" s="146">
        <v>1472</v>
      </c>
      <c r="G1278" s="146">
        <v>102.92</v>
      </c>
      <c r="H1278" s="146">
        <v>1591</v>
      </c>
      <c r="I1278" s="146">
        <v>1486</v>
      </c>
      <c r="J1278" s="146">
        <v>102.92</v>
      </c>
    </row>
    <row r="1279" spans="1:10" x14ac:dyDescent="0.15">
      <c r="A1279" s="147">
        <v>5724</v>
      </c>
      <c r="B1279" s="147">
        <v>2121.83</v>
      </c>
      <c r="C1279" s="147">
        <v>1919.67</v>
      </c>
      <c r="D1279" s="147">
        <v>198.58</v>
      </c>
      <c r="E1279" s="147">
        <v>1578.67</v>
      </c>
      <c r="F1279" s="147">
        <v>1473.92</v>
      </c>
      <c r="G1279" s="147">
        <v>102.83</v>
      </c>
      <c r="H1279" s="147">
        <v>1592.67</v>
      </c>
      <c r="I1279" s="147">
        <v>1487.92</v>
      </c>
      <c r="J1279" s="147">
        <v>102.83</v>
      </c>
    </row>
    <row r="1280" spans="1:10" x14ac:dyDescent="0.15">
      <c r="A1280" s="146">
        <v>5728.5</v>
      </c>
      <c r="B1280" s="146">
        <v>2123.5</v>
      </c>
      <c r="C1280" s="146">
        <v>1921.83</v>
      </c>
      <c r="D1280" s="146">
        <v>198.33</v>
      </c>
      <c r="E1280" s="146">
        <v>1580.33</v>
      </c>
      <c r="F1280" s="146">
        <v>1475.92</v>
      </c>
      <c r="G1280" s="146">
        <v>102.67</v>
      </c>
      <c r="H1280" s="146">
        <v>1594.33</v>
      </c>
      <c r="I1280" s="146">
        <v>1489.92</v>
      </c>
      <c r="J1280" s="146">
        <v>102.67</v>
      </c>
    </row>
    <row r="1281" spans="1:10" x14ac:dyDescent="0.15">
      <c r="A1281" s="147">
        <v>5733</v>
      </c>
      <c r="B1281" s="147">
        <v>2125.17</v>
      </c>
      <c r="C1281" s="147">
        <v>1924.08</v>
      </c>
      <c r="D1281" s="147">
        <v>198.08</v>
      </c>
      <c r="E1281" s="147">
        <v>1582</v>
      </c>
      <c r="F1281" s="147">
        <v>1477.83</v>
      </c>
      <c r="G1281" s="147">
        <v>102.5</v>
      </c>
      <c r="H1281" s="147">
        <v>1596</v>
      </c>
      <c r="I1281" s="147">
        <v>1491.83</v>
      </c>
      <c r="J1281" s="147">
        <v>102.5</v>
      </c>
    </row>
    <row r="1282" spans="1:10" x14ac:dyDescent="0.15">
      <c r="A1282" s="146">
        <v>5737.5</v>
      </c>
      <c r="B1282" s="146">
        <v>2126.83</v>
      </c>
      <c r="C1282" s="146">
        <v>1926.25</v>
      </c>
      <c r="D1282" s="146">
        <v>197.83</v>
      </c>
      <c r="E1282" s="146">
        <v>1583.67</v>
      </c>
      <c r="F1282" s="146">
        <v>1479.75</v>
      </c>
      <c r="G1282" s="146">
        <v>102.42</v>
      </c>
      <c r="H1282" s="146">
        <v>1597.67</v>
      </c>
      <c r="I1282" s="146">
        <v>1493.75</v>
      </c>
      <c r="J1282" s="146">
        <v>102.42</v>
      </c>
    </row>
    <row r="1283" spans="1:10" x14ac:dyDescent="0.15">
      <c r="A1283" s="147">
        <v>5742</v>
      </c>
      <c r="B1283" s="147">
        <v>2128.5</v>
      </c>
      <c r="C1283" s="147">
        <v>1928.5</v>
      </c>
      <c r="D1283" s="147">
        <v>197.5</v>
      </c>
      <c r="E1283" s="147">
        <v>1585.33</v>
      </c>
      <c r="F1283" s="147">
        <v>1481.75</v>
      </c>
      <c r="G1283" s="147">
        <v>102.25</v>
      </c>
      <c r="H1283" s="147">
        <v>1599.33</v>
      </c>
      <c r="I1283" s="147">
        <v>1495.75</v>
      </c>
      <c r="J1283" s="147">
        <v>102.25</v>
      </c>
    </row>
    <row r="1284" spans="1:10" x14ac:dyDescent="0.15">
      <c r="A1284" s="146">
        <v>5746.5</v>
      </c>
      <c r="B1284" s="146">
        <v>2130.17</v>
      </c>
      <c r="C1284" s="146">
        <v>1930.67</v>
      </c>
      <c r="D1284" s="146">
        <v>197.25</v>
      </c>
      <c r="E1284" s="146">
        <v>1587</v>
      </c>
      <c r="F1284" s="146">
        <v>1483.58</v>
      </c>
      <c r="G1284" s="146">
        <v>102.17</v>
      </c>
      <c r="H1284" s="146">
        <v>1601</v>
      </c>
      <c r="I1284" s="146">
        <v>1497.58</v>
      </c>
      <c r="J1284" s="146">
        <v>102.17</v>
      </c>
    </row>
    <row r="1285" spans="1:10" x14ac:dyDescent="0.15">
      <c r="A1285" s="147">
        <v>5751</v>
      </c>
      <c r="B1285" s="147">
        <v>2131.83</v>
      </c>
      <c r="C1285" s="147">
        <v>1932.92</v>
      </c>
      <c r="D1285" s="147">
        <v>197</v>
      </c>
      <c r="E1285" s="147">
        <v>1588.67</v>
      </c>
      <c r="F1285" s="147">
        <v>1485.58</v>
      </c>
      <c r="G1285" s="147">
        <v>102</v>
      </c>
      <c r="H1285" s="147">
        <v>1602.67</v>
      </c>
      <c r="I1285" s="147">
        <v>1499.58</v>
      </c>
      <c r="J1285" s="147">
        <v>102</v>
      </c>
    </row>
    <row r="1286" spans="1:10" x14ac:dyDescent="0.15">
      <c r="A1286" s="146">
        <v>5755.5</v>
      </c>
      <c r="B1286" s="146">
        <v>2133.5</v>
      </c>
      <c r="C1286" s="146">
        <v>1935.08</v>
      </c>
      <c r="D1286" s="146">
        <v>196.75</v>
      </c>
      <c r="E1286" s="146">
        <v>1590.33</v>
      </c>
      <c r="F1286" s="146">
        <v>1487.58</v>
      </c>
      <c r="G1286" s="146">
        <v>101.83</v>
      </c>
      <c r="H1286" s="146">
        <v>1604.33</v>
      </c>
      <c r="I1286" s="146">
        <v>1501.58</v>
      </c>
      <c r="J1286" s="146">
        <v>101.83</v>
      </c>
    </row>
    <row r="1287" spans="1:10" x14ac:dyDescent="0.15">
      <c r="A1287" s="147">
        <v>5760</v>
      </c>
      <c r="B1287" s="147">
        <v>2135.17</v>
      </c>
      <c r="C1287" s="147">
        <v>1937.25</v>
      </c>
      <c r="D1287" s="147">
        <v>196.5</v>
      </c>
      <c r="E1287" s="147">
        <v>1592</v>
      </c>
      <c r="F1287" s="147">
        <v>1489.42</v>
      </c>
      <c r="G1287" s="147">
        <v>101.75</v>
      </c>
      <c r="H1287" s="147">
        <v>1606</v>
      </c>
      <c r="I1287" s="147">
        <v>1503.42</v>
      </c>
      <c r="J1287" s="147">
        <v>101.75</v>
      </c>
    </row>
    <row r="1288" spans="1:10" x14ac:dyDescent="0.15">
      <c r="A1288" s="146">
        <v>5764.5</v>
      </c>
      <c r="B1288" s="146">
        <v>2136.83</v>
      </c>
      <c r="C1288" s="146">
        <v>1939.42</v>
      </c>
      <c r="D1288" s="146">
        <v>196.25</v>
      </c>
      <c r="E1288" s="146">
        <v>1593.67</v>
      </c>
      <c r="F1288" s="146">
        <v>1491.42</v>
      </c>
      <c r="G1288" s="146">
        <v>101.58</v>
      </c>
      <c r="H1288" s="146">
        <v>1607.67</v>
      </c>
      <c r="I1288" s="146">
        <v>1505.42</v>
      </c>
      <c r="J1288" s="146">
        <v>101.58</v>
      </c>
    </row>
    <row r="1289" spans="1:10" x14ac:dyDescent="0.15">
      <c r="A1289" s="147">
        <v>5769</v>
      </c>
      <c r="B1289" s="147">
        <v>2138.5</v>
      </c>
      <c r="C1289" s="147">
        <v>1941.75</v>
      </c>
      <c r="D1289" s="147">
        <v>195.92</v>
      </c>
      <c r="E1289" s="147">
        <v>1595.42</v>
      </c>
      <c r="F1289" s="147">
        <v>1493.5</v>
      </c>
      <c r="G1289" s="147">
        <v>101.42</v>
      </c>
      <c r="H1289" s="147">
        <v>1609.33</v>
      </c>
      <c r="I1289" s="147">
        <v>1507.42</v>
      </c>
      <c r="J1289" s="147">
        <v>101.42</v>
      </c>
    </row>
    <row r="1290" spans="1:10" x14ac:dyDescent="0.15">
      <c r="A1290" s="146">
        <v>5773.5</v>
      </c>
      <c r="B1290" s="146">
        <v>2140.17</v>
      </c>
      <c r="C1290" s="146">
        <v>1943.92</v>
      </c>
      <c r="D1290" s="146">
        <v>195.67</v>
      </c>
      <c r="E1290" s="146">
        <v>1597.08</v>
      </c>
      <c r="F1290" s="146">
        <v>1495.33</v>
      </c>
      <c r="G1290" s="146">
        <v>101.33</v>
      </c>
      <c r="H1290" s="146">
        <v>1611</v>
      </c>
      <c r="I1290" s="146">
        <v>1509.25</v>
      </c>
      <c r="J1290" s="146">
        <v>101.33</v>
      </c>
    </row>
    <row r="1291" spans="1:10" x14ac:dyDescent="0.15">
      <c r="A1291" s="147">
        <v>5778</v>
      </c>
      <c r="B1291" s="147">
        <v>2141.83</v>
      </c>
      <c r="C1291" s="147">
        <v>1946.08</v>
      </c>
      <c r="D1291" s="147">
        <v>195.42</v>
      </c>
      <c r="E1291" s="147">
        <v>1598.75</v>
      </c>
      <c r="F1291" s="147">
        <v>1497.33</v>
      </c>
      <c r="G1291" s="147">
        <v>101.17</v>
      </c>
      <c r="H1291" s="147">
        <v>1612.67</v>
      </c>
      <c r="I1291" s="147">
        <v>1511.25</v>
      </c>
      <c r="J1291" s="147">
        <v>101.17</v>
      </c>
    </row>
    <row r="1292" spans="1:10" x14ac:dyDescent="0.15">
      <c r="A1292" s="146">
        <v>5782.5</v>
      </c>
      <c r="B1292" s="146">
        <v>2143.5</v>
      </c>
      <c r="C1292" s="146">
        <v>1948.25</v>
      </c>
      <c r="D1292" s="146">
        <v>195.17</v>
      </c>
      <c r="E1292" s="146">
        <v>1600.42</v>
      </c>
      <c r="F1292" s="146">
        <v>1499.33</v>
      </c>
      <c r="G1292" s="146">
        <v>101</v>
      </c>
      <c r="H1292" s="146">
        <v>1614.33</v>
      </c>
      <c r="I1292" s="146">
        <v>1513.25</v>
      </c>
      <c r="J1292" s="146">
        <v>101</v>
      </c>
    </row>
    <row r="1293" spans="1:10" x14ac:dyDescent="0.15">
      <c r="A1293" s="147">
        <v>5787</v>
      </c>
      <c r="B1293" s="147">
        <v>2145.58</v>
      </c>
      <c r="C1293" s="147">
        <v>1950.67</v>
      </c>
      <c r="D1293" s="147">
        <v>194.92</v>
      </c>
      <c r="E1293" s="147">
        <v>1602.5</v>
      </c>
      <c r="F1293" s="147">
        <v>1501.58</v>
      </c>
      <c r="G1293" s="147">
        <v>100.92</v>
      </c>
      <c r="H1293" s="147">
        <v>1616.42</v>
      </c>
      <c r="I1293" s="147">
        <v>1515.5</v>
      </c>
      <c r="J1293" s="147">
        <v>100.92</v>
      </c>
    </row>
    <row r="1294" spans="1:10" x14ac:dyDescent="0.15">
      <c r="A1294" s="146">
        <v>5791.5</v>
      </c>
      <c r="B1294" s="146">
        <v>2147.83</v>
      </c>
      <c r="C1294" s="146">
        <v>1953.17</v>
      </c>
      <c r="D1294" s="146">
        <v>194.67</v>
      </c>
      <c r="E1294" s="146">
        <v>1604.75</v>
      </c>
      <c r="F1294" s="146">
        <v>1504</v>
      </c>
      <c r="G1294" s="146">
        <v>100.75</v>
      </c>
      <c r="H1294" s="146">
        <v>1618.67</v>
      </c>
      <c r="I1294" s="146">
        <v>1517.92</v>
      </c>
      <c r="J1294" s="146">
        <v>100.75</v>
      </c>
    </row>
    <row r="1295" spans="1:10" x14ac:dyDescent="0.15">
      <c r="A1295" s="147">
        <v>5796</v>
      </c>
      <c r="B1295" s="147">
        <v>2150.08</v>
      </c>
      <c r="C1295" s="147">
        <v>1955.75</v>
      </c>
      <c r="D1295" s="147">
        <v>194.33</v>
      </c>
      <c r="E1295" s="147">
        <v>1607</v>
      </c>
      <c r="F1295" s="147">
        <v>1506.33</v>
      </c>
      <c r="G1295" s="147">
        <v>100.67</v>
      </c>
      <c r="H1295" s="147">
        <v>1620.92</v>
      </c>
      <c r="I1295" s="147">
        <v>1520.25</v>
      </c>
      <c r="J1295" s="147">
        <v>100.67</v>
      </c>
    </row>
    <row r="1296" spans="1:10" x14ac:dyDescent="0.15">
      <c r="A1296" s="146">
        <v>5800.5</v>
      </c>
      <c r="B1296" s="146">
        <v>2152.25</v>
      </c>
      <c r="C1296" s="146">
        <v>1958.17</v>
      </c>
      <c r="D1296" s="146">
        <v>194.08</v>
      </c>
      <c r="E1296" s="146">
        <v>1609.17</v>
      </c>
      <c r="F1296" s="146">
        <v>1508.67</v>
      </c>
      <c r="G1296" s="146">
        <v>100.5</v>
      </c>
      <c r="H1296" s="146">
        <v>1623.08</v>
      </c>
      <c r="I1296" s="146">
        <v>1522.58</v>
      </c>
      <c r="J1296" s="146">
        <v>100.5</v>
      </c>
    </row>
    <row r="1297" spans="1:10" x14ac:dyDescent="0.15">
      <c r="A1297" s="147">
        <v>5805</v>
      </c>
      <c r="B1297" s="147">
        <v>2154.5</v>
      </c>
      <c r="C1297" s="147">
        <v>1960.67</v>
      </c>
      <c r="D1297" s="147">
        <v>193.83</v>
      </c>
      <c r="E1297" s="147">
        <v>1611.42</v>
      </c>
      <c r="F1297" s="147">
        <v>1511.08</v>
      </c>
      <c r="G1297" s="147">
        <v>100.33</v>
      </c>
      <c r="H1297" s="147">
        <v>1625.33</v>
      </c>
      <c r="I1297" s="147">
        <v>1525</v>
      </c>
      <c r="J1297" s="147">
        <v>100.33</v>
      </c>
    </row>
    <row r="1298" spans="1:10" x14ac:dyDescent="0.15">
      <c r="A1298" s="146">
        <v>5809.5</v>
      </c>
      <c r="B1298" s="146">
        <v>2156.75</v>
      </c>
      <c r="C1298" s="146">
        <v>1963.17</v>
      </c>
      <c r="D1298" s="146">
        <v>193.58</v>
      </c>
      <c r="E1298" s="146">
        <v>1613.67</v>
      </c>
      <c r="F1298" s="146">
        <v>1513.42</v>
      </c>
      <c r="G1298" s="146">
        <v>100.25</v>
      </c>
      <c r="H1298" s="146">
        <v>1627.58</v>
      </c>
      <c r="I1298" s="146">
        <v>1527.33</v>
      </c>
      <c r="J1298" s="146">
        <v>100.25</v>
      </c>
    </row>
    <row r="1299" spans="1:10" x14ac:dyDescent="0.15">
      <c r="A1299" s="147">
        <v>5814</v>
      </c>
      <c r="B1299" s="147">
        <v>2159</v>
      </c>
      <c r="C1299" s="147">
        <v>1965.67</v>
      </c>
      <c r="D1299" s="147">
        <v>193.33</v>
      </c>
      <c r="E1299" s="147">
        <v>1615.92</v>
      </c>
      <c r="F1299" s="147">
        <v>1515.83</v>
      </c>
      <c r="G1299" s="147">
        <v>100.08</v>
      </c>
      <c r="H1299" s="147">
        <v>1629.83</v>
      </c>
      <c r="I1299" s="147">
        <v>1529.75</v>
      </c>
      <c r="J1299" s="147">
        <v>100.08</v>
      </c>
    </row>
    <row r="1300" spans="1:10" x14ac:dyDescent="0.15">
      <c r="A1300" s="146">
        <v>5818.5</v>
      </c>
      <c r="B1300" s="146">
        <v>2161.17</v>
      </c>
      <c r="C1300" s="146">
        <v>1968.08</v>
      </c>
      <c r="D1300" s="146">
        <v>193.08</v>
      </c>
      <c r="E1300" s="146">
        <v>1618.08</v>
      </c>
      <c r="F1300" s="146">
        <v>1518.17</v>
      </c>
      <c r="G1300" s="146">
        <v>99.92</v>
      </c>
      <c r="H1300" s="146">
        <v>1632</v>
      </c>
      <c r="I1300" s="146">
        <v>1532.08</v>
      </c>
      <c r="J1300" s="146">
        <v>99.92</v>
      </c>
    </row>
    <row r="1301" spans="1:10" x14ac:dyDescent="0.15">
      <c r="A1301" s="147">
        <v>5823</v>
      </c>
      <c r="B1301" s="147">
        <v>2163.42</v>
      </c>
      <c r="C1301" s="147">
        <v>1970.67</v>
      </c>
      <c r="D1301" s="147">
        <v>192.75</v>
      </c>
      <c r="E1301" s="147">
        <v>1620.33</v>
      </c>
      <c r="F1301" s="147">
        <v>1520.5</v>
      </c>
      <c r="G1301" s="147">
        <v>99.83</v>
      </c>
      <c r="H1301" s="147">
        <v>1634.25</v>
      </c>
      <c r="I1301" s="147">
        <v>1534.42</v>
      </c>
      <c r="J1301" s="147">
        <v>99.83</v>
      </c>
    </row>
    <row r="1302" spans="1:10" x14ac:dyDescent="0.15">
      <c r="A1302" s="146">
        <v>5827.5</v>
      </c>
      <c r="B1302" s="146">
        <v>2165.67</v>
      </c>
      <c r="C1302" s="146">
        <v>1973.17</v>
      </c>
      <c r="D1302" s="146">
        <v>192.5</v>
      </c>
      <c r="E1302" s="146">
        <v>1622.58</v>
      </c>
      <c r="F1302" s="146">
        <v>1522.92</v>
      </c>
      <c r="G1302" s="146">
        <v>99.67</v>
      </c>
      <c r="H1302" s="146">
        <v>1636.5</v>
      </c>
      <c r="I1302" s="146">
        <v>1536.83</v>
      </c>
      <c r="J1302" s="146">
        <v>99.67</v>
      </c>
    </row>
    <row r="1303" spans="1:10" x14ac:dyDescent="0.15">
      <c r="A1303" s="147">
        <v>5832</v>
      </c>
      <c r="B1303" s="147">
        <v>2167.92</v>
      </c>
      <c r="C1303" s="147">
        <v>1975.67</v>
      </c>
      <c r="D1303" s="147">
        <v>192.25</v>
      </c>
      <c r="E1303" s="147">
        <v>1624.83</v>
      </c>
      <c r="F1303" s="147">
        <v>1525.33</v>
      </c>
      <c r="G1303" s="147">
        <v>99.5</v>
      </c>
      <c r="H1303" s="147">
        <v>1638.75</v>
      </c>
      <c r="I1303" s="147">
        <v>1539.25</v>
      </c>
      <c r="J1303" s="147">
        <v>99.5</v>
      </c>
    </row>
    <row r="1304" spans="1:10" x14ac:dyDescent="0.15">
      <c r="A1304" s="146">
        <v>5836.5</v>
      </c>
      <c r="B1304" s="146">
        <v>2170.08</v>
      </c>
      <c r="C1304" s="146">
        <v>1978.08</v>
      </c>
      <c r="D1304" s="146">
        <v>192</v>
      </c>
      <c r="E1304" s="146">
        <v>1627</v>
      </c>
      <c r="F1304" s="146">
        <v>1527.58</v>
      </c>
      <c r="G1304" s="146">
        <v>99.42</v>
      </c>
      <c r="H1304" s="146">
        <v>1640.92</v>
      </c>
      <c r="I1304" s="146">
        <v>1541.5</v>
      </c>
      <c r="J1304" s="146">
        <v>99.42</v>
      </c>
    </row>
    <row r="1305" spans="1:10" x14ac:dyDescent="0.15">
      <c r="A1305" s="147">
        <v>5841</v>
      </c>
      <c r="B1305" s="147">
        <v>2172.33</v>
      </c>
      <c r="C1305" s="147">
        <v>1980.58</v>
      </c>
      <c r="D1305" s="147">
        <v>191.75</v>
      </c>
      <c r="E1305" s="147">
        <v>1629.25</v>
      </c>
      <c r="F1305" s="147">
        <v>1530</v>
      </c>
      <c r="G1305" s="147">
        <v>99.25</v>
      </c>
      <c r="H1305" s="147">
        <v>1643.17</v>
      </c>
      <c r="I1305" s="147">
        <v>1543.92</v>
      </c>
      <c r="J1305" s="147">
        <v>99.25</v>
      </c>
    </row>
    <row r="1306" spans="1:10" x14ac:dyDescent="0.15">
      <c r="A1306" s="146">
        <v>5845.5</v>
      </c>
      <c r="B1306" s="146">
        <v>2174.58</v>
      </c>
      <c r="C1306" s="146">
        <v>1983.08</v>
      </c>
      <c r="D1306" s="146">
        <v>191.5</v>
      </c>
      <c r="E1306" s="146">
        <v>1631.5</v>
      </c>
      <c r="F1306" s="146">
        <v>1532.33</v>
      </c>
      <c r="G1306" s="146">
        <v>99.17</v>
      </c>
      <c r="H1306" s="146">
        <v>1645.42</v>
      </c>
      <c r="I1306" s="146">
        <v>1546.25</v>
      </c>
      <c r="J1306" s="146">
        <v>99.17</v>
      </c>
    </row>
    <row r="1307" spans="1:10" x14ac:dyDescent="0.15">
      <c r="A1307" s="147">
        <v>5850</v>
      </c>
      <c r="B1307" s="147">
        <v>2176.75</v>
      </c>
      <c r="C1307" s="147">
        <v>1985.58</v>
      </c>
      <c r="D1307" s="147">
        <v>191.17</v>
      </c>
      <c r="E1307" s="147">
        <v>1633.67</v>
      </c>
      <c r="F1307" s="147">
        <v>1534.67</v>
      </c>
      <c r="G1307" s="147">
        <v>99</v>
      </c>
      <c r="H1307" s="147">
        <v>1647.58</v>
      </c>
      <c r="I1307" s="147">
        <v>1548.58</v>
      </c>
      <c r="J1307" s="147">
        <v>99</v>
      </c>
    </row>
    <row r="1308" spans="1:10" x14ac:dyDescent="0.15">
      <c r="A1308" s="146">
        <v>5854.5</v>
      </c>
      <c r="B1308" s="146">
        <v>2179</v>
      </c>
      <c r="C1308" s="146">
        <v>1988.08</v>
      </c>
      <c r="D1308" s="146">
        <v>190.92</v>
      </c>
      <c r="E1308" s="146">
        <v>1635.92</v>
      </c>
      <c r="F1308" s="146">
        <v>1537.08</v>
      </c>
      <c r="G1308" s="146">
        <v>98.83</v>
      </c>
      <c r="H1308" s="146">
        <v>1649.83</v>
      </c>
      <c r="I1308" s="146">
        <v>1551</v>
      </c>
      <c r="J1308" s="146">
        <v>98.83</v>
      </c>
    </row>
    <row r="1309" spans="1:10" x14ac:dyDescent="0.15">
      <c r="A1309" s="147">
        <v>5859</v>
      </c>
      <c r="B1309" s="147">
        <v>2181.25</v>
      </c>
      <c r="C1309" s="147">
        <v>1990.58</v>
      </c>
      <c r="D1309" s="147">
        <v>190.67</v>
      </c>
      <c r="E1309" s="147">
        <v>1638.17</v>
      </c>
      <c r="F1309" s="147">
        <v>1539.42</v>
      </c>
      <c r="G1309" s="147">
        <v>98.75</v>
      </c>
      <c r="H1309" s="147">
        <v>1652.08</v>
      </c>
      <c r="I1309" s="147">
        <v>1553.33</v>
      </c>
      <c r="J1309" s="147">
        <v>98.75</v>
      </c>
    </row>
    <row r="1310" spans="1:10" x14ac:dyDescent="0.15">
      <c r="A1310" s="146">
        <v>5863.5</v>
      </c>
      <c r="B1310" s="146">
        <v>2183.5</v>
      </c>
      <c r="C1310" s="146">
        <v>1993.08</v>
      </c>
      <c r="D1310" s="146">
        <v>190.42</v>
      </c>
      <c r="E1310" s="146">
        <v>1640.42</v>
      </c>
      <c r="F1310" s="146">
        <v>1541.83</v>
      </c>
      <c r="G1310" s="146">
        <v>98.58</v>
      </c>
      <c r="H1310" s="146">
        <v>1654.33</v>
      </c>
      <c r="I1310" s="146">
        <v>1555.75</v>
      </c>
      <c r="J1310" s="146">
        <v>98.58</v>
      </c>
    </row>
    <row r="1311" spans="1:10" x14ac:dyDescent="0.15">
      <c r="A1311" s="147">
        <v>5868</v>
      </c>
      <c r="B1311" s="147">
        <v>2185.67</v>
      </c>
      <c r="C1311" s="147">
        <v>1995.5</v>
      </c>
      <c r="D1311" s="147">
        <v>190.17</v>
      </c>
      <c r="E1311" s="147">
        <v>1642.58</v>
      </c>
      <c r="F1311" s="147">
        <v>1544.17</v>
      </c>
      <c r="G1311" s="147">
        <v>98.42</v>
      </c>
      <c r="H1311" s="147">
        <v>1656.5</v>
      </c>
      <c r="I1311" s="147">
        <v>1558.08</v>
      </c>
      <c r="J1311" s="147">
        <v>98.42</v>
      </c>
    </row>
    <row r="1312" spans="1:10" x14ac:dyDescent="0.15">
      <c r="A1312" s="146">
        <v>5872.5</v>
      </c>
      <c r="B1312" s="146">
        <v>2187.92</v>
      </c>
      <c r="C1312" s="146">
        <v>1998</v>
      </c>
      <c r="D1312" s="146">
        <v>189.92</v>
      </c>
      <c r="E1312" s="146">
        <v>1644.83</v>
      </c>
      <c r="F1312" s="146">
        <v>1546.5</v>
      </c>
      <c r="G1312" s="146">
        <v>98.33</v>
      </c>
      <c r="H1312" s="146">
        <v>1658.75</v>
      </c>
      <c r="I1312" s="146">
        <v>1560.42</v>
      </c>
      <c r="J1312" s="146">
        <v>98.33</v>
      </c>
    </row>
    <row r="1313" spans="1:10" x14ac:dyDescent="0.15">
      <c r="A1313" s="147">
        <v>5877</v>
      </c>
      <c r="B1313" s="147">
        <v>2190.17</v>
      </c>
      <c r="C1313" s="147">
        <v>2000.58</v>
      </c>
      <c r="D1313" s="147">
        <v>189.58</v>
      </c>
      <c r="E1313" s="147">
        <v>1647.08</v>
      </c>
      <c r="F1313" s="147">
        <v>1548.92</v>
      </c>
      <c r="G1313" s="147">
        <v>98.17</v>
      </c>
      <c r="H1313" s="147">
        <v>1661</v>
      </c>
      <c r="I1313" s="147">
        <v>1562.83</v>
      </c>
      <c r="J1313" s="147">
        <v>98.17</v>
      </c>
    </row>
    <row r="1314" spans="1:10" x14ac:dyDescent="0.15">
      <c r="A1314" s="146">
        <v>5881.5</v>
      </c>
      <c r="B1314" s="146">
        <v>2192.42</v>
      </c>
      <c r="C1314" s="146">
        <v>2003.08</v>
      </c>
      <c r="D1314" s="146">
        <v>189.33</v>
      </c>
      <c r="E1314" s="146">
        <v>1649.33</v>
      </c>
      <c r="F1314" s="146">
        <v>1551.33</v>
      </c>
      <c r="G1314" s="146">
        <v>98</v>
      </c>
      <c r="H1314" s="146">
        <v>1663.25</v>
      </c>
      <c r="I1314" s="146">
        <v>1565.25</v>
      </c>
      <c r="J1314" s="146">
        <v>98</v>
      </c>
    </row>
    <row r="1315" spans="1:10" x14ac:dyDescent="0.15">
      <c r="A1315" s="147">
        <v>5886</v>
      </c>
      <c r="B1315" s="147">
        <v>2194.58</v>
      </c>
      <c r="C1315" s="147">
        <v>2005.5</v>
      </c>
      <c r="D1315" s="147">
        <v>189.08</v>
      </c>
      <c r="E1315" s="147">
        <v>1651.5</v>
      </c>
      <c r="F1315" s="147">
        <v>1553.58</v>
      </c>
      <c r="G1315" s="147">
        <v>97.92</v>
      </c>
      <c r="H1315" s="147">
        <v>1665.42</v>
      </c>
      <c r="I1315" s="147">
        <v>1567.5</v>
      </c>
      <c r="J1315" s="147">
        <v>97.92</v>
      </c>
    </row>
    <row r="1316" spans="1:10" x14ac:dyDescent="0.15">
      <c r="A1316" s="146">
        <v>5890.5</v>
      </c>
      <c r="B1316" s="146">
        <v>2196.83</v>
      </c>
      <c r="C1316" s="146">
        <v>2008</v>
      </c>
      <c r="D1316" s="146">
        <v>188.83</v>
      </c>
      <c r="E1316" s="146">
        <v>1653.75</v>
      </c>
      <c r="F1316" s="146">
        <v>1556</v>
      </c>
      <c r="G1316" s="146">
        <v>97.75</v>
      </c>
      <c r="H1316" s="146">
        <v>1667.67</v>
      </c>
      <c r="I1316" s="146">
        <v>1569.92</v>
      </c>
      <c r="J1316" s="146">
        <v>97.75</v>
      </c>
    </row>
    <row r="1317" spans="1:10" x14ac:dyDescent="0.15">
      <c r="A1317" s="147">
        <v>5895</v>
      </c>
      <c r="B1317" s="147">
        <v>2199.08</v>
      </c>
      <c r="C1317" s="147">
        <v>2010.5</v>
      </c>
      <c r="D1317" s="147">
        <v>188.58</v>
      </c>
      <c r="E1317" s="147">
        <v>1656</v>
      </c>
      <c r="F1317" s="147">
        <v>1558.33</v>
      </c>
      <c r="G1317" s="147">
        <v>97.67</v>
      </c>
      <c r="H1317" s="147">
        <v>1669.92</v>
      </c>
      <c r="I1317" s="147">
        <v>1572.25</v>
      </c>
      <c r="J1317" s="147">
        <v>97.67</v>
      </c>
    </row>
    <row r="1318" spans="1:10" x14ac:dyDescent="0.15">
      <c r="A1318" s="146">
        <v>5899.5</v>
      </c>
      <c r="B1318" s="146">
        <v>2201.33</v>
      </c>
      <c r="C1318" s="146">
        <v>2013</v>
      </c>
      <c r="D1318" s="146">
        <v>188.33</v>
      </c>
      <c r="E1318" s="146">
        <v>1658.25</v>
      </c>
      <c r="F1318" s="146">
        <v>1560.75</v>
      </c>
      <c r="G1318" s="146">
        <v>97.5</v>
      </c>
      <c r="H1318" s="146">
        <v>1672.17</v>
      </c>
      <c r="I1318" s="146">
        <v>1574.67</v>
      </c>
      <c r="J1318" s="146">
        <v>97.5</v>
      </c>
    </row>
    <row r="1319" spans="1:10" x14ac:dyDescent="0.15">
      <c r="A1319" s="147">
        <v>5904</v>
      </c>
      <c r="B1319" s="147">
        <v>2203.5</v>
      </c>
      <c r="C1319" s="147">
        <v>2015.5</v>
      </c>
      <c r="D1319" s="147">
        <v>188</v>
      </c>
      <c r="E1319" s="147">
        <v>1660.42</v>
      </c>
      <c r="F1319" s="147">
        <v>1563.08</v>
      </c>
      <c r="G1319" s="147">
        <v>97.33</v>
      </c>
      <c r="H1319" s="147">
        <v>1674.33</v>
      </c>
      <c r="I1319" s="147">
        <v>1577</v>
      </c>
      <c r="J1319" s="147">
        <v>97.33</v>
      </c>
    </row>
    <row r="1320" spans="1:10" x14ac:dyDescent="0.15">
      <c r="A1320" s="146">
        <v>5908.5</v>
      </c>
      <c r="B1320" s="146">
        <v>2205.75</v>
      </c>
      <c r="C1320" s="146">
        <v>2018</v>
      </c>
      <c r="D1320" s="146">
        <v>187.75</v>
      </c>
      <c r="E1320" s="146">
        <v>1662.67</v>
      </c>
      <c r="F1320" s="146">
        <v>1565.42</v>
      </c>
      <c r="G1320" s="146">
        <v>97.25</v>
      </c>
      <c r="H1320" s="146">
        <v>1676.58</v>
      </c>
      <c r="I1320" s="146">
        <v>1579.33</v>
      </c>
      <c r="J1320" s="146">
        <v>97.25</v>
      </c>
    </row>
    <row r="1321" spans="1:10" x14ac:dyDescent="0.15">
      <c r="A1321" s="147">
        <v>5913</v>
      </c>
      <c r="B1321" s="147">
        <v>2208</v>
      </c>
      <c r="C1321" s="147">
        <v>2020.5</v>
      </c>
      <c r="D1321" s="147">
        <v>187.5</v>
      </c>
      <c r="E1321" s="147">
        <v>1664.92</v>
      </c>
      <c r="F1321" s="147">
        <v>1567.83</v>
      </c>
      <c r="G1321" s="147">
        <v>97.08</v>
      </c>
      <c r="H1321" s="147">
        <v>1678.83</v>
      </c>
      <c r="I1321" s="147">
        <v>1581.75</v>
      </c>
      <c r="J1321" s="147">
        <v>97.08</v>
      </c>
    </row>
    <row r="1322" spans="1:10" x14ac:dyDescent="0.15">
      <c r="A1322" s="146">
        <v>5917.5</v>
      </c>
      <c r="B1322" s="146">
        <v>2210.17</v>
      </c>
      <c r="C1322" s="146">
        <v>2022.92</v>
      </c>
      <c r="D1322" s="146">
        <v>187.25</v>
      </c>
      <c r="E1322" s="146">
        <v>1667.08</v>
      </c>
      <c r="F1322" s="146">
        <v>1570.17</v>
      </c>
      <c r="G1322" s="146">
        <v>96.92</v>
      </c>
      <c r="H1322" s="146">
        <v>1681</v>
      </c>
      <c r="I1322" s="146">
        <v>1584.08</v>
      </c>
      <c r="J1322" s="146">
        <v>96.92</v>
      </c>
    </row>
    <row r="1323" spans="1:10" x14ac:dyDescent="0.15">
      <c r="A1323" s="147">
        <v>5922</v>
      </c>
      <c r="B1323" s="147">
        <v>2212.42</v>
      </c>
      <c r="C1323" s="147">
        <v>2025.42</v>
      </c>
      <c r="D1323" s="147">
        <v>187</v>
      </c>
      <c r="E1323" s="147">
        <v>1669.33</v>
      </c>
      <c r="F1323" s="147">
        <v>1572.5</v>
      </c>
      <c r="G1323" s="147">
        <v>96.83</v>
      </c>
      <c r="H1323" s="147">
        <v>1683.25</v>
      </c>
      <c r="I1323" s="147">
        <v>1586.42</v>
      </c>
      <c r="J1323" s="147">
        <v>96.83</v>
      </c>
    </row>
    <row r="1324" spans="1:10" x14ac:dyDescent="0.15">
      <c r="A1324" s="146">
        <v>5926.5</v>
      </c>
      <c r="B1324" s="146">
        <v>2214.67</v>
      </c>
      <c r="C1324" s="146">
        <v>2027.92</v>
      </c>
      <c r="D1324" s="146">
        <v>186.75</v>
      </c>
      <c r="E1324" s="146">
        <v>1671.58</v>
      </c>
      <c r="F1324" s="146">
        <v>1574.92</v>
      </c>
      <c r="G1324" s="146">
        <v>96.67</v>
      </c>
      <c r="H1324" s="146">
        <v>1685.5</v>
      </c>
      <c r="I1324" s="146">
        <v>1588.83</v>
      </c>
      <c r="J1324" s="146">
        <v>96.67</v>
      </c>
    </row>
    <row r="1325" spans="1:10" x14ac:dyDescent="0.15">
      <c r="A1325" s="147">
        <v>5931</v>
      </c>
      <c r="B1325" s="147">
        <v>2216.92</v>
      </c>
      <c r="C1325" s="147">
        <v>2030.5</v>
      </c>
      <c r="D1325" s="147">
        <v>186.42</v>
      </c>
      <c r="E1325" s="147">
        <v>1673.83</v>
      </c>
      <c r="F1325" s="147">
        <v>1577.33</v>
      </c>
      <c r="G1325" s="147">
        <v>96.5</v>
      </c>
      <c r="H1325" s="147">
        <v>1687.75</v>
      </c>
      <c r="I1325" s="147">
        <v>1591.25</v>
      </c>
      <c r="J1325" s="147">
        <v>96.5</v>
      </c>
    </row>
    <row r="1326" spans="1:10" x14ac:dyDescent="0.15">
      <c r="A1326" s="146">
        <v>5935.5</v>
      </c>
      <c r="B1326" s="146">
        <v>2219.08</v>
      </c>
      <c r="C1326" s="146">
        <v>2032.92</v>
      </c>
      <c r="D1326" s="146">
        <v>186.17</v>
      </c>
      <c r="E1326" s="146">
        <v>1676</v>
      </c>
      <c r="F1326" s="146">
        <v>1579.58</v>
      </c>
      <c r="G1326" s="146">
        <v>96.42</v>
      </c>
      <c r="H1326" s="146">
        <v>1689.92</v>
      </c>
      <c r="I1326" s="146">
        <v>1593.5</v>
      </c>
      <c r="J1326" s="146">
        <v>96.42</v>
      </c>
    </row>
    <row r="1327" spans="1:10" x14ac:dyDescent="0.15">
      <c r="A1327" s="147">
        <v>5940</v>
      </c>
      <c r="B1327" s="147">
        <v>2221.33</v>
      </c>
      <c r="C1327" s="147">
        <v>2035.42</v>
      </c>
      <c r="D1327" s="147">
        <v>185.92</v>
      </c>
      <c r="E1327" s="147">
        <v>1678.25</v>
      </c>
      <c r="F1327" s="147">
        <v>1582</v>
      </c>
      <c r="G1327" s="147">
        <v>96.25</v>
      </c>
      <c r="H1327" s="147">
        <v>1692.17</v>
      </c>
      <c r="I1327" s="147">
        <v>1595.92</v>
      </c>
      <c r="J1327" s="147">
        <v>96.25</v>
      </c>
    </row>
    <row r="1328" spans="1:10" x14ac:dyDescent="0.15">
      <c r="A1328" s="146">
        <v>5944.5</v>
      </c>
      <c r="B1328" s="146">
        <v>2223.58</v>
      </c>
      <c r="C1328" s="146">
        <v>2037.92</v>
      </c>
      <c r="D1328" s="146">
        <v>185.67</v>
      </c>
      <c r="E1328" s="146">
        <v>1680.5</v>
      </c>
      <c r="F1328" s="146">
        <v>1584.33</v>
      </c>
      <c r="G1328" s="146">
        <v>96.17</v>
      </c>
      <c r="H1328" s="146">
        <v>1694.42</v>
      </c>
      <c r="I1328" s="146">
        <v>1598.25</v>
      </c>
      <c r="J1328" s="146">
        <v>96.17</v>
      </c>
    </row>
    <row r="1329" spans="1:10" x14ac:dyDescent="0.15">
      <c r="A1329" s="147">
        <v>5949</v>
      </c>
      <c r="B1329" s="147">
        <v>2225.83</v>
      </c>
      <c r="C1329" s="147">
        <v>2040.42</v>
      </c>
      <c r="D1329" s="147">
        <v>185.42</v>
      </c>
      <c r="E1329" s="147">
        <v>1682.75</v>
      </c>
      <c r="F1329" s="147">
        <v>1586.75</v>
      </c>
      <c r="G1329" s="147">
        <v>96</v>
      </c>
      <c r="H1329" s="147">
        <v>1696.67</v>
      </c>
      <c r="I1329" s="147">
        <v>1600.67</v>
      </c>
      <c r="J1329" s="147">
        <v>96</v>
      </c>
    </row>
    <row r="1330" spans="1:10" x14ac:dyDescent="0.15">
      <c r="A1330" s="146">
        <v>5953.5</v>
      </c>
      <c r="B1330" s="146">
        <v>2228</v>
      </c>
      <c r="C1330" s="146">
        <v>2042.83</v>
      </c>
      <c r="D1330" s="146">
        <v>185.17</v>
      </c>
      <c r="E1330" s="146">
        <v>1684.92</v>
      </c>
      <c r="F1330" s="146">
        <v>1589.08</v>
      </c>
      <c r="G1330" s="146">
        <v>95.83</v>
      </c>
      <c r="H1330" s="146">
        <v>1698.83</v>
      </c>
      <c r="I1330" s="146">
        <v>1603</v>
      </c>
      <c r="J1330" s="146">
        <v>95.83</v>
      </c>
    </row>
    <row r="1331" spans="1:10" x14ac:dyDescent="0.15">
      <c r="A1331" s="147">
        <v>5958</v>
      </c>
      <c r="B1331" s="147">
        <v>2230.25</v>
      </c>
      <c r="C1331" s="147">
        <v>2045.42</v>
      </c>
      <c r="D1331" s="147">
        <v>184.83</v>
      </c>
      <c r="E1331" s="147">
        <v>1687.17</v>
      </c>
      <c r="F1331" s="147">
        <v>1591.42</v>
      </c>
      <c r="G1331" s="147">
        <v>95.75</v>
      </c>
      <c r="H1331" s="147">
        <v>1701.08</v>
      </c>
      <c r="I1331" s="147">
        <v>1605.33</v>
      </c>
      <c r="J1331" s="147">
        <v>95.75</v>
      </c>
    </row>
    <row r="1332" spans="1:10" x14ac:dyDescent="0.15">
      <c r="A1332" s="146">
        <v>5962.5</v>
      </c>
      <c r="B1332" s="146">
        <v>2232.5</v>
      </c>
      <c r="C1332" s="146">
        <v>2047.92</v>
      </c>
      <c r="D1332" s="146">
        <v>184.58</v>
      </c>
      <c r="E1332" s="146">
        <v>1689.42</v>
      </c>
      <c r="F1332" s="146">
        <v>1593.83</v>
      </c>
      <c r="G1332" s="146">
        <v>95.58</v>
      </c>
      <c r="H1332" s="146">
        <v>1703.33</v>
      </c>
      <c r="I1332" s="146">
        <v>1607.75</v>
      </c>
      <c r="J1332" s="146">
        <v>95.58</v>
      </c>
    </row>
    <row r="1333" spans="1:10" x14ac:dyDescent="0.15">
      <c r="A1333" s="147">
        <v>5967</v>
      </c>
      <c r="B1333" s="147">
        <v>2234.67</v>
      </c>
      <c r="C1333" s="147">
        <v>2050.33</v>
      </c>
      <c r="D1333" s="147">
        <v>184.33</v>
      </c>
      <c r="E1333" s="147">
        <v>1691.58</v>
      </c>
      <c r="F1333" s="147">
        <v>1596.17</v>
      </c>
      <c r="G1333" s="147">
        <v>95.42</v>
      </c>
      <c r="H1333" s="147">
        <v>1705.5</v>
      </c>
      <c r="I1333" s="147">
        <v>1610.08</v>
      </c>
      <c r="J1333" s="147">
        <v>95.42</v>
      </c>
    </row>
    <row r="1334" spans="1:10" x14ac:dyDescent="0.15">
      <c r="A1334" s="146">
        <v>5971.5</v>
      </c>
      <c r="B1334" s="146">
        <v>2236.92</v>
      </c>
      <c r="C1334" s="146">
        <v>2052.83</v>
      </c>
      <c r="D1334" s="146">
        <v>184.08</v>
      </c>
      <c r="E1334" s="146">
        <v>1693.83</v>
      </c>
      <c r="F1334" s="146">
        <v>1598.5</v>
      </c>
      <c r="G1334" s="146">
        <v>95.33</v>
      </c>
      <c r="H1334" s="146">
        <v>1707.75</v>
      </c>
      <c r="I1334" s="146">
        <v>1612.42</v>
      </c>
      <c r="J1334" s="146">
        <v>95.33</v>
      </c>
    </row>
    <row r="1335" spans="1:10" x14ac:dyDescent="0.15">
      <c r="A1335" s="147">
        <v>5976</v>
      </c>
      <c r="B1335" s="147">
        <v>2239.17</v>
      </c>
      <c r="C1335" s="147">
        <v>2055.33</v>
      </c>
      <c r="D1335" s="147">
        <v>183.83</v>
      </c>
      <c r="E1335" s="147">
        <v>1696.08</v>
      </c>
      <c r="F1335" s="147">
        <v>1600.92</v>
      </c>
      <c r="G1335" s="147">
        <v>95.17</v>
      </c>
      <c r="H1335" s="147">
        <v>1710</v>
      </c>
      <c r="I1335" s="147">
        <v>1614.83</v>
      </c>
      <c r="J1335" s="147">
        <v>95.17</v>
      </c>
    </row>
    <row r="1336" spans="1:10" x14ac:dyDescent="0.15">
      <c r="A1336" s="146">
        <v>5980.5</v>
      </c>
      <c r="B1336" s="146">
        <v>2241.42</v>
      </c>
      <c r="C1336" s="146">
        <v>2057.83</v>
      </c>
      <c r="D1336" s="146">
        <v>183.58</v>
      </c>
      <c r="E1336" s="146">
        <v>1698.33</v>
      </c>
      <c r="F1336" s="146">
        <v>1603.33</v>
      </c>
      <c r="G1336" s="146">
        <v>95</v>
      </c>
      <c r="H1336" s="146">
        <v>1712.25</v>
      </c>
      <c r="I1336" s="146">
        <v>1617.25</v>
      </c>
      <c r="J1336" s="146">
        <v>95</v>
      </c>
    </row>
    <row r="1337" spans="1:10" x14ac:dyDescent="0.15">
      <c r="A1337" s="147">
        <v>5985</v>
      </c>
      <c r="B1337" s="147">
        <v>2243.58</v>
      </c>
      <c r="C1337" s="147">
        <v>2060.33</v>
      </c>
      <c r="D1337" s="147">
        <v>183.25</v>
      </c>
      <c r="E1337" s="147">
        <v>1700.5</v>
      </c>
      <c r="F1337" s="147">
        <v>1605.58</v>
      </c>
      <c r="G1337" s="147">
        <v>94.92</v>
      </c>
      <c r="H1337" s="147">
        <v>1714.42</v>
      </c>
      <c r="I1337" s="147">
        <v>1619.5</v>
      </c>
      <c r="J1337" s="147">
        <v>94.92</v>
      </c>
    </row>
    <row r="1338" spans="1:10" x14ac:dyDescent="0.15">
      <c r="A1338" s="146">
        <v>5989.5</v>
      </c>
      <c r="B1338" s="146">
        <v>2245.83</v>
      </c>
      <c r="C1338" s="146">
        <v>2062.83</v>
      </c>
      <c r="D1338" s="146">
        <v>183</v>
      </c>
      <c r="E1338" s="146">
        <v>1702.75</v>
      </c>
      <c r="F1338" s="146">
        <v>1608</v>
      </c>
      <c r="G1338" s="146">
        <v>94.75</v>
      </c>
      <c r="H1338" s="146">
        <v>1716.67</v>
      </c>
      <c r="I1338" s="146">
        <v>1621.92</v>
      </c>
      <c r="J1338" s="146">
        <v>94.75</v>
      </c>
    </row>
    <row r="1339" spans="1:10" x14ac:dyDescent="0.15">
      <c r="A1339" s="147">
        <v>5994</v>
      </c>
      <c r="B1339" s="147">
        <v>2248.08</v>
      </c>
      <c r="C1339" s="147">
        <v>2065.33</v>
      </c>
      <c r="D1339" s="147">
        <v>182.75</v>
      </c>
      <c r="E1339" s="147">
        <v>1705</v>
      </c>
      <c r="F1339" s="147">
        <v>1610.33</v>
      </c>
      <c r="G1339" s="147">
        <v>94.67</v>
      </c>
      <c r="H1339" s="147">
        <v>1718.92</v>
      </c>
      <c r="I1339" s="147">
        <v>1624.25</v>
      </c>
      <c r="J1339" s="147">
        <v>94.67</v>
      </c>
    </row>
    <row r="1340" spans="1:10" x14ac:dyDescent="0.15">
      <c r="A1340" s="146">
        <v>5998.5</v>
      </c>
      <c r="B1340" s="146">
        <v>2250.33</v>
      </c>
      <c r="C1340" s="146">
        <v>2067.83</v>
      </c>
      <c r="D1340" s="146">
        <v>182.5</v>
      </c>
      <c r="E1340" s="146">
        <v>1707.25</v>
      </c>
      <c r="F1340" s="146">
        <v>1612.75</v>
      </c>
      <c r="G1340" s="146">
        <v>94.5</v>
      </c>
      <c r="H1340" s="146">
        <v>1721.17</v>
      </c>
      <c r="I1340" s="146">
        <v>1626.67</v>
      </c>
      <c r="J1340" s="146">
        <v>94.5</v>
      </c>
    </row>
    <row r="1341" spans="1:10" x14ac:dyDescent="0.15">
      <c r="A1341" s="147">
        <v>6003</v>
      </c>
      <c r="B1341" s="147">
        <v>2252.5</v>
      </c>
      <c r="C1341" s="147">
        <v>2070.25</v>
      </c>
      <c r="D1341" s="147">
        <v>182.25</v>
      </c>
      <c r="E1341" s="147">
        <v>1709.42</v>
      </c>
      <c r="F1341" s="147">
        <v>1615.08</v>
      </c>
      <c r="G1341" s="147">
        <v>94.33</v>
      </c>
      <c r="H1341" s="147">
        <v>1723.33</v>
      </c>
      <c r="I1341" s="147">
        <v>1629</v>
      </c>
      <c r="J1341" s="147">
        <v>94.33</v>
      </c>
    </row>
    <row r="1342" spans="1:10" x14ac:dyDescent="0.15">
      <c r="A1342" s="146">
        <v>6007.5</v>
      </c>
      <c r="B1342" s="146">
        <v>2254.75</v>
      </c>
      <c r="C1342" s="146">
        <v>2072.75</v>
      </c>
      <c r="D1342" s="146">
        <v>182</v>
      </c>
      <c r="E1342" s="146">
        <v>1711.67</v>
      </c>
      <c r="F1342" s="146">
        <v>1617.42</v>
      </c>
      <c r="G1342" s="146">
        <v>94.25</v>
      </c>
      <c r="H1342" s="146">
        <v>1725.58</v>
      </c>
      <c r="I1342" s="146">
        <v>1631.33</v>
      </c>
      <c r="J1342" s="146">
        <v>94.25</v>
      </c>
    </row>
    <row r="1343" spans="1:10" x14ac:dyDescent="0.15">
      <c r="A1343" s="147">
        <v>6012</v>
      </c>
      <c r="B1343" s="147">
        <v>2257</v>
      </c>
      <c r="C1343" s="147">
        <v>2075.33</v>
      </c>
      <c r="D1343" s="147">
        <v>181.67</v>
      </c>
      <c r="E1343" s="147">
        <v>1713.92</v>
      </c>
      <c r="F1343" s="147">
        <v>1619.83</v>
      </c>
      <c r="G1343" s="147">
        <v>94.08</v>
      </c>
      <c r="H1343" s="147">
        <v>1727.83</v>
      </c>
      <c r="I1343" s="147">
        <v>1633.75</v>
      </c>
      <c r="J1343" s="147">
        <v>94.08</v>
      </c>
    </row>
    <row r="1344" spans="1:10" x14ac:dyDescent="0.15">
      <c r="A1344" s="146">
        <v>6016.5</v>
      </c>
      <c r="B1344" s="146">
        <v>2259.25</v>
      </c>
      <c r="C1344" s="146">
        <v>2077.83</v>
      </c>
      <c r="D1344" s="146">
        <v>181.42</v>
      </c>
      <c r="E1344" s="146">
        <v>1716.17</v>
      </c>
      <c r="F1344" s="146">
        <v>1622.25</v>
      </c>
      <c r="G1344" s="146">
        <v>93.92</v>
      </c>
      <c r="H1344" s="146">
        <v>1730.08</v>
      </c>
      <c r="I1344" s="146">
        <v>1636.17</v>
      </c>
      <c r="J1344" s="146">
        <v>93.92</v>
      </c>
    </row>
    <row r="1345" spans="1:10" x14ac:dyDescent="0.15">
      <c r="A1345" s="147">
        <v>6021</v>
      </c>
      <c r="B1345" s="147">
        <v>2261.42</v>
      </c>
      <c r="C1345" s="147">
        <v>2080.25</v>
      </c>
      <c r="D1345" s="147">
        <v>181.17</v>
      </c>
      <c r="E1345" s="147">
        <v>1718.33</v>
      </c>
      <c r="F1345" s="147">
        <v>1624.5</v>
      </c>
      <c r="G1345" s="147">
        <v>93.83</v>
      </c>
      <c r="H1345" s="147">
        <v>1732.25</v>
      </c>
      <c r="I1345" s="147">
        <v>1638.42</v>
      </c>
      <c r="J1345" s="147">
        <v>93.83</v>
      </c>
    </row>
    <row r="1346" spans="1:10" x14ac:dyDescent="0.15">
      <c r="A1346" s="146">
        <v>6025.5</v>
      </c>
      <c r="B1346" s="146">
        <v>2263.67</v>
      </c>
      <c r="C1346" s="146">
        <v>2082.75</v>
      </c>
      <c r="D1346" s="146">
        <v>180.92</v>
      </c>
      <c r="E1346" s="146">
        <v>1720.58</v>
      </c>
      <c r="F1346" s="146">
        <v>1626.92</v>
      </c>
      <c r="G1346" s="146">
        <v>93.67</v>
      </c>
      <c r="H1346" s="146">
        <v>1734.5</v>
      </c>
      <c r="I1346" s="146">
        <v>1640.83</v>
      </c>
      <c r="J1346" s="146">
        <v>93.67</v>
      </c>
    </row>
    <row r="1347" spans="1:10" x14ac:dyDescent="0.15">
      <c r="A1347" s="147">
        <v>6030</v>
      </c>
      <c r="B1347" s="147">
        <v>2265.92</v>
      </c>
      <c r="C1347" s="147">
        <v>2085.25</v>
      </c>
      <c r="D1347" s="147">
        <v>180.67</v>
      </c>
      <c r="E1347" s="147">
        <v>1722.83</v>
      </c>
      <c r="F1347" s="147">
        <v>1629.33</v>
      </c>
      <c r="G1347" s="147">
        <v>93.5</v>
      </c>
      <c r="H1347" s="147">
        <v>1736.75</v>
      </c>
      <c r="I1347" s="147">
        <v>1643.25</v>
      </c>
      <c r="J1347" s="147">
        <v>93.5</v>
      </c>
    </row>
    <row r="1348" spans="1:10" x14ac:dyDescent="0.15">
      <c r="A1348" s="146">
        <v>6034.5</v>
      </c>
      <c r="B1348" s="146">
        <v>2268.08</v>
      </c>
      <c r="C1348" s="146">
        <v>2087.67</v>
      </c>
      <c r="D1348" s="146">
        <v>180.42</v>
      </c>
      <c r="E1348" s="146">
        <v>1725</v>
      </c>
      <c r="F1348" s="146">
        <v>1631.58</v>
      </c>
      <c r="G1348" s="146">
        <v>93.42</v>
      </c>
      <c r="H1348" s="146">
        <v>1738.92</v>
      </c>
      <c r="I1348" s="146">
        <v>1645.5</v>
      </c>
      <c r="J1348" s="146">
        <v>93.42</v>
      </c>
    </row>
    <row r="1349" spans="1:10" x14ac:dyDescent="0.15">
      <c r="A1349" s="147">
        <v>6039</v>
      </c>
      <c r="B1349" s="147">
        <v>2270.33</v>
      </c>
      <c r="C1349" s="147">
        <v>2090.17</v>
      </c>
      <c r="D1349" s="147">
        <v>180.17</v>
      </c>
      <c r="E1349" s="147">
        <v>1727.25</v>
      </c>
      <c r="F1349" s="147">
        <v>1634</v>
      </c>
      <c r="G1349" s="147">
        <v>93.25</v>
      </c>
      <c r="H1349" s="147">
        <v>1741.17</v>
      </c>
      <c r="I1349" s="147">
        <v>1647.92</v>
      </c>
      <c r="J1349" s="147">
        <v>93.25</v>
      </c>
    </row>
    <row r="1350" spans="1:10" x14ac:dyDescent="0.15">
      <c r="A1350" s="146">
        <v>6043.5</v>
      </c>
      <c r="B1350" s="146">
        <v>2272.58</v>
      </c>
      <c r="C1350" s="146">
        <v>2092.75</v>
      </c>
      <c r="D1350" s="146">
        <v>179.83</v>
      </c>
      <c r="E1350" s="146">
        <v>1729.5</v>
      </c>
      <c r="F1350" s="146">
        <v>1636.33</v>
      </c>
      <c r="G1350" s="146">
        <v>93.17</v>
      </c>
      <c r="H1350" s="146">
        <v>1743.42</v>
      </c>
      <c r="I1350" s="146">
        <v>1650.25</v>
      </c>
      <c r="J1350" s="146">
        <v>93.17</v>
      </c>
    </row>
    <row r="1351" spans="1:10" x14ac:dyDescent="0.15">
      <c r="A1351" s="147">
        <v>6048</v>
      </c>
      <c r="B1351" s="147">
        <v>2274.83</v>
      </c>
      <c r="C1351" s="147">
        <v>2095.25</v>
      </c>
      <c r="D1351" s="147">
        <v>179.58</v>
      </c>
      <c r="E1351" s="147">
        <v>1731.75</v>
      </c>
      <c r="F1351" s="147">
        <v>1638.75</v>
      </c>
      <c r="G1351" s="147">
        <v>93</v>
      </c>
      <c r="H1351" s="147">
        <v>1745.67</v>
      </c>
      <c r="I1351" s="147">
        <v>1652.67</v>
      </c>
      <c r="J1351" s="147">
        <v>93</v>
      </c>
    </row>
    <row r="1352" spans="1:10" x14ac:dyDescent="0.15">
      <c r="A1352" s="146">
        <v>6052.5</v>
      </c>
      <c r="B1352" s="146">
        <v>2277</v>
      </c>
      <c r="C1352" s="146">
        <v>2097.67</v>
      </c>
      <c r="D1352" s="146">
        <v>179.33</v>
      </c>
      <c r="E1352" s="146">
        <v>1733.92</v>
      </c>
      <c r="F1352" s="146">
        <v>1641.08</v>
      </c>
      <c r="G1352" s="146">
        <v>92.83</v>
      </c>
      <c r="H1352" s="146">
        <v>1747.83</v>
      </c>
      <c r="I1352" s="146">
        <v>1655</v>
      </c>
      <c r="J1352" s="146">
        <v>92.83</v>
      </c>
    </row>
    <row r="1353" spans="1:10" x14ac:dyDescent="0.15">
      <c r="A1353" s="147">
        <v>6057</v>
      </c>
      <c r="B1353" s="147">
        <v>2279.25</v>
      </c>
      <c r="C1353" s="147">
        <v>2100.17</v>
      </c>
      <c r="D1353" s="147">
        <v>179.08</v>
      </c>
      <c r="E1353" s="147">
        <v>1736.17</v>
      </c>
      <c r="F1353" s="147">
        <v>1643.42</v>
      </c>
      <c r="G1353" s="147">
        <v>92.75</v>
      </c>
      <c r="H1353" s="147">
        <v>1750.08</v>
      </c>
      <c r="I1353" s="147">
        <v>1657.33</v>
      </c>
      <c r="J1353" s="147">
        <v>92.75</v>
      </c>
    </row>
    <row r="1354" spans="1:10" x14ac:dyDescent="0.15">
      <c r="A1354" s="146">
        <v>6061.5</v>
      </c>
      <c r="B1354" s="146">
        <v>2281.5</v>
      </c>
      <c r="C1354" s="146">
        <v>2102.67</v>
      </c>
      <c r="D1354" s="146">
        <v>178.83</v>
      </c>
      <c r="E1354" s="146">
        <v>1738.42</v>
      </c>
      <c r="F1354" s="146">
        <v>1645.83</v>
      </c>
      <c r="G1354" s="146">
        <v>92.58</v>
      </c>
      <c r="H1354" s="146">
        <v>1752.33</v>
      </c>
      <c r="I1354" s="146">
        <v>1659.75</v>
      </c>
      <c r="J1354" s="146">
        <v>92.58</v>
      </c>
    </row>
    <row r="1355" spans="1:10" x14ac:dyDescent="0.15">
      <c r="A1355" s="147">
        <v>6066</v>
      </c>
      <c r="B1355" s="147">
        <v>2283.75</v>
      </c>
      <c r="C1355" s="147">
        <v>2105.17</v>
      </c>
      <c r="D1355" s="147">
        <v>178.58</v>
      </c>
      <c r="E1355" s="147">
        <v>1740.67</v>
      </c>
      <c r="F1355" s="147">
        <v>1648.25</v>
      </c>
      <c r="G1355" s="147">
        <v>92.42</v>
      </c>
      <c r="H1355" s="147">
        <v>1754.58</v>
      </c>
      <c r="I1355" s="147">
        <v>1662.17</v>
      </c>
      <c r="J1355" s="147">
        <v>92.42</v>
      </c>
    </row>
    <row r="1356" spans="1:10" x14ac:dyDescent="0.15">
      <c r="A1356" s="146">
        <v>6070.5</v>
      </c>
      <c r="B1356" s="146">
        <v>2285.92</v>
      </c>
      <c r="C1356" s="146">
        <v>2107.67</v>
      </c>
      <c r="D1356" s="146">
        <v>178.25</v>
      </c>
      <c r="E1356" s="146">
        <v>1742.83</v>
      </c>
      <c r="F1356" s="146">
        <v>1650.5</v>
      </c>
      <c r="G1356" s="146">
        <v>92.33</v>
      </c>
      <c r="H1356" s="146">
        <v>1756.75</v>
      </c>
      <c r="I1356" s="146">
        <v>1664.42</v>
      </c>
      <c r="J1356" s="146">
        <v>92.33</v>
      </c>
    </row>
    <row r="1357" spans="1:10" x14ac:dyDescent="0.15">
      <c r="A1357" s="147">
        <v>6075</v>
      </c>
      <c r="B1357" s="147">
        <v>2288.17</v>
      </c>
      <c r="C1357" s="147">
        <v>2110.17</v>
      </c>
      <c r="D1357" s="147">
        <v>178</v>
      </c>
      <c r="E1357" s="147">
        <v>1745.08</v>
      </c>
      <c r="F1357" s="147">
        <v>1652.92</v>
      </c>
      <c r="G1357" s="147">
        <v>92.17</v>
      </c>
      <c r="H1357" s="147">
        <v>1759</v>
      </c>
      <c r="I1357" s="147">
        <v>1666.83</v>
      </c>
      <c r="J1357" s="147">
        <v>92.17</v>
      </c>
    </row>
    <row r="1358" spans="1:10" x14ac:dyDescent="0.15">
      <c r="A1358" s="146">
        <v>6079.5</v>
      </c>
      <c r="B1358" s="146">
        <v>2290.42</v>
      </c>
      <c r="C1358" s="146">
        <v>2112.67</v>
      </c>
      <c r="D1358" s="146">
        <v>177.75</v>
      </c>
      <c r="E1358" s="146">
        <v>1747.33</v>
      </c>
      <c r="F1358" s="146">
        <v>1655.33</v>
      </c>
      <c r="G1358" s="146">
        <v>92</v>
      </c>
      <c r="H1358" s="146">
        <v>1761.25</v>
      </c>
      <c r="I1358" s="146">
        <v>1669.25</v>
      </c>
      <c r="J1358" s="146">
        <v>92</v>
      </c>
    </row>
    <row r="1359" spans="1:10" x14ac:dyDescent="0.15">
      <c r="A1359" s="147">
        <v>6084</v>
      </c>
      <c r="B1359" s="147">
        <v>2292.58</v>
      </c>
      <c r="C1359" s="147">
        <v>2115.08</v>
      </c>
      <c r="D1359" s="147">
        <v>177.5</v>
      </c>
      <c r="E1359" s="147">
        <v>1749.5</v>
      </c>
      <c r="F1359" s="147">
        <v>1657.58</v>
      </c>
      <c r="G1359" s="147">
        <v>91.92</v>
      </c>
      <c r="H1359" s="147">
        <v>1763.42</v>
      </c>
      <c r="I1359" s="147">
        <v>1671.5</v>
      </c>
      <c r="J1359" s="147">
        <v>91.92</v>
      </c>
    </row>
    <row r="1360" spans="1:10" x14ac:dyDescent="0.15">
      <c r="A1360" s="146">
        <v>6088.5</v>
      </c>
      <c r="B1360" s="146">
        <v>2294.83</v>
      </c>
      <c r="C1360" s="146">
        <v>2117.58</v>
      </c>
      <c r="D1360" s="146">
        <v>177.25</v>
      </c>
      <c r="E1360" s="146">
        <v>1751.75</v>
      </c>
      <c r="F1360" s="146">
        <v>1660</v>
      </c>
      <c r="G1360" s="146">
        <v>91.75</v>
      </c>
      <c r="H1360" s="146">
        <v>1765.67</v>
      </c>
      <c r="I1360" s="146">
        <v>1673.92</v>
      </c>
      <c r="J1360" s="146">
        <v>91.75</v>
      </c>
    </row>
    <row r="1361" spans="1:10" x14ac:dyDescent="0.15">
      <c r="A1361" s="147">
        <v>6093</v>
      </c>
      <c r="B1361" s="147">
        <v>2297.08</v>
      </c>
      <c r="C1361" s="147">
        <v>2120.08</v>
      </c>
      <c r="D1361" s="147">
        <v>177</v>
      </c>
      <c r="E1361" s="147">
        <v>1754</v>
      </c>
      <c r="F1361" s="147">
        <v>1662.33</v>
      </c>
      <c r="G1361" s="147">
        <v>91.67</v>
      </c>
      <c r="H1361" s="147">
        <v>1767.92</v>
      </c>
      <c r="I1361" s="147">
        <v>1676.25</v>
      </c>
      <c r="J1361" s="147">
        <v>91.67</v>
      </c>
    </row>
    <row r="1362" spans="1:10" x14ac:dyDescent="0.15">
      <c r="A1362" s="146">
        <v>6097.5</v>
      </c>
      <c r="B1362" s="146">
        <v>2299.33</v>
      </c>
      <c r="C1362" s="146">
        <v>2122.67</v>
      </c>
      <c r="D1362" s="146">
        <v>176.67</v>
      </c>
      <c r="E1362" s="146">
        <v>1756.25</v>
      </c>
      <c r="F1362" s="146">
        <v>1664.75</v>
      </c>
      <c r="G1362" s="146">
        <v>91.5</v>
      </c>
      <c r="H1362" s="146">
        <v>1770.17</v>
      </c>
      <c r="I1362" s="146">
        <v>1678.67</v>
      </c>
      <c r="J1362" s="146">
        <v>91.5</v>
      </c>
    </row>
    <row r="1363" spans="1:10" x14ac:dyDescent="0.15">
      <c r="A1363" s="147">
        <v>6102</v>
      </c>
      <c r="B1363" s="147">
        <v>2301.5</v>
      </c>
      <c r="C1363" s="147">
        <v>2125.08</v>
      </c>
      <c r="D1363" s="147">
        <v>176.42</v>
      </c>
      <c r="E1363" s="147">
        <v>1758.42</v>
      </c>
      <c r="F1363" s="147">
        <v>1667.08</v>
      </c>
      <c r="G1363" s="147">
        <v>91.33</v>
      </c>
      <c r="H1363" s="147">
        <v>1772.33</v>
      </c>
      <c r="I1363" s="147">
        <v>1681</v>
      </c>
      <c r="J1363" s="147">
        <v>91.33</v>
      </c>
    </row>
    <row r="1364" spans="1:10" x14ac:dyDescent="0.15">
      <c r="A1364" s="146">
        <v>6106.5</v>
      </c>
      <c r="B1364" s="146">
        <v>2303.75</v>
      </c>
      <c r="C1364" s="146">
        <v>2127.58</v>
      </c>
      <c r="D1364" s="146">
        <v>176.17</v>
      </c>
      <c r="E1364" s="146">
        <v>1760.67</v>
      </c>
      <c r="F1364" s="146">
        <v>1669.42</v>
      </c>
      <c r="G1364" s="146">
        <v>91.25</v>
      </c>
      <c r="H1364" s="146">
        <v>1774.58</v>
      </c>
      <c r="I1364" s="146">
        <v>1683.33</v>
      </c>
      <c r="J1364" s="146">
        <v>91.25</v>
      </c>
    </row>
    <row r="1365" spans="1:10" x14ac:dyDescent="0.15">
      <c r="A1365" s="147">
        <v>6111</v>
      </c>
      <c r="B1365" s="147">
        <v>2306</v>
      </c>
      <c r="C1365" s="147">
        <v>2130.08</v>
      </c>
      <c r="D1365" s="147">
        <v>175.92</v>
      </c>
      <c r="E1365" s="147">
        <v>1762.92</v>
      </c>
      <c r="F1365" s="147">
        <v>1671.83</v>
      </c>
      <c r="G1365" s="147">
        <v>91.08</v>
      </c>
      <c r="H1365" s="147">
        <v>1776.83</v>
      </c>
      <c r="I1365" s="147">
        <v>1685.75</v>
      </c>
      <c r="J1365" s="147">
        <v>91.08</v>
      </c>
    </row>
    <row r="1366" spans="1:10" x14ac:dyDescent="0.15">
      <c r="A1366" s="146">
        <v>6115.5</v>
      </c>
      <c r="B1366" s="146">
        <v>2308.25</v>
      </c>
      <c r="C1366" s="146">
        <v>2132.58</v>
      </c>
      <c r="D1366" s="146">
        <v>175.67</v>
      </c>
      <c r="E1366" s="146">
        <v>1765.17</v>
      </c>
      <c r="F1366" s="146">
        <v>1674.25</v>
      </c>
      <c r="G1366" s="146">
        <v>90.92</v>
      </c>
      <c r="H1366" s="146">
        <v>1779.08</v>
      </c>
      <c r="I1366" s="146">
        <v>1688.17</v>
      </c>
      <c r="J1366" s="146">
        <v>90.92</v>
      </c>
    </row>
    <row r="1367" spans="1:10" x14ac:dyDescent="0.15">
      <c r="A1367" s="147">
        <v>6120</v>
      </c>
      <c r="B1367" s="147">
        <v>2310.42</v>
      </c>
      <c r="C1367" s="147">
        <v>2135</v>
      </c>
      <c r="D1367" s="147">
        <v>175.42</v>
      </c>
      <c r="E1367" s="147">
        <v>1767.33</v>
      </c>
      <c r="F1367" s="147">
        <v>1676.5</v>
      </c>
      <c r="G1367" s="147">
        <v>90.83</v>
      </c>
      <c r="H1367" s="147">
        <v>1781.25</v>
      </c>
      <c r="I1367" s="147">
        <v>1690.42</v>
      </c>
      <c r="J1367" s="147">
        <v>90.83</v>
      </c>
    </row>
    <row r="1368" spans="1:10" x14ac:dyDescent="0.15">
      <c r="A1368" s="146">
        <v>6124.5</v>
      </c>
      <c r="B1368" s="146">
        <v>2312.67</v>
      </c>
      <c r="C1368" s="146">
        <v>2137.58</v>
      </c>
      <c r="D1368" s="146">
        <v>175.08</v>
      </c>
      <c r="E1368" s="146">
        <v>1769.58</v>
      </c>
      <c r="F1368" s="146">
        <v>1678.92</v>
      </c>
      <c r="G1368" s="146">
        <v>90.67</v>
      </c>
      <c r="H1368" s="146">
        <v>1783.5</v>
      </c>
      <c r="I1368" s="146">
        <v>1692.83</v>
      </c>
      <c r="J1368" s="146">
        <v>90.67</v>
      </c>
    </row>
    <row r="1369" spans="1:10" x14ac:dyDescent="0.15">
      <c r="A1369" s="147">
        <v>6129</v>
      </c>
      <c r="B1369" s="147">
        <v>2314.92</v>
      </c>
      <c r="C1369" s="147">
        <v>2140.08</v>
      </c>
      <c r="D1369" s="147">
        <v>174.83</v>
      </c>
      <c r="E1369" s="147">
        <v>1771.83</v>
      </c>
      <c r="F1369" s="147">
        <v>1681.33</v>
      </c>
      <c r="G1369" s="147">
        <v>90.5</v>
      </c>
      <c r="H1369" s="147">
        <v>1785.75</v>
      </c>
      <c r="I1369" s="147">
        <v>1695.25</v>
      </c>
      <c r="J1369" s="147">
        <v>90.5</v>
      </c>
    </row>
    <row r="1370" spans="1:10" x14ac:dyDescent="0.15">
      <c r="A1370" s="146">
        <v>6133.5</v>
      </c>
      <c r="B1370" s="146">
        <v>2317.08</v>
      </c>
      <c r="C1370" s="146">
        <v>2142.5</v>
      </c>
      <c r="D1370" s="146">
        <v>174.58</v>
      </c>
      <c r="E1370" s="146">
        <v>1774</v>
      </c>
      <c r="F1370" s="146">
        <v>1683.58</v>
      </c>
      <c r="G1370" s="146">
        <v>90.42</v>
      </c>
      <c r="H1370" s="146">
        <v>1787.92</v>
      </c>
      <c r="I1370" s="146">
        <v>1697.5</v>
      </c>
      <c r="J1370" s="146">
        <v>90.42</v>
      </c>
    </row>
    <row r="1371" spans="1:10" x14ac:dyDescent="0.15">
      <c r="A1371" s="147">
        <v>6138</v>
      </c>
      <c r="B1371" s="147">
        <v>2319.33</v>
      </c>
      <c r="C1371" s="147">
        <v>2145</v>
      </c>
      <c r="D1371" s="147">
        <v>174.33</v>
      </c>
      <c r="E1371" s="147">
        <v>1776.25</v>
      </c>
      <c r="F1371" s="147">
        <v>1686</v>
      </c>
      <c r="G1371" s="147">
        <v>90.25</v>
      </c>
      <c r="H1371" s="147">
        <v>1790.17</v>
      </c>
      <c r="I1371" s="147">
        <v>1699.92</v>
      </c>
      <c r="J1371" s="147">
        <v>90.25</v>
      </c>
    </row>
    <row r="1372" spans="1:10" x14ac:dyDescent="0.15">
      <c r="A1372" s="146">
        <v>6142.5</v>
      </c>
      <c r="B1372" s="146">
        <v>2321.58</v>
      </c>
      <c r="C1372" s="146">
        <v>2147.5</v>
      </c>
      <c r="D1372" s="146">
        <v>174.08</v>
      </c>
      <c r="E1372" s="146">
        <v>1778.5</v>
      </c>
      <c r="F1372" s="146">
        <v>1688.33</v>
      </c>
      <c r="G1372" s="146">
        <v>90.17</v>
      </c>
      <c r="H1372" s="146">
        <v>1792.42</v>
      </c>
      <c r="I1372" s="146">
        <v>1702.25</v>
      </c>
      <c r="J1372" s="146">
        <v>90.17</v>
      </c>
    </row>
    <row r="1373" spans="1:10" x14ac:dyDescent="0.15">
      <c r="A1373" s="147">
        <v>6147</v>
      </c>
      <c r="B1373" s="147">
        <v>2323.83</v>
      </c>
      <c r="C1373" s="147">
        <v>2150</v>
      </c>
      <c r="D1373" s="147">
        <v>173.83</v>
      </c>
      <c r="E1373" s="147">
        <v>1780.75</v>
      </c>
      <c r="F1373" s="147">
        <v>1690.75</v>
      </c>
      <c r="G1373" s="147">
        <v>90</v>
      </c>
      <c r="H1373" s="147">
        <v>1794.67</v>
      </c>
      <c r="I1373" s="147">
        <v>1704.67</v>
      </c>
      <c r="J1373" s="147">
        <v>90</v>
      </c>
    </row>
    <row r="1374" spans="1:10" x14ac:dyDescent="0.15">
      <c r="A1374" s="146">
        <v>6151.5</v>
      </c>
      <c r="B1374" s="146">
        <v>2326</v>
      </c>
      <c r="C1374" s="146">
        <v>2152.5</v>
      </c>
      <c r="D1374" s="146">
        <v>173.5</v>
      </c>
      <c r="E1374" s="146">
        <v>1782.92</v>
      </c>
      <c r="F1374" s="146">
        <v>1693.08</v>
      </c>
      <c r="G1374" s="146">
        <v>89.83</v>
      </c>
      <c r="H1374" s="146">
        <v>1796.83</v>
      </c>
      <c r="I1374" s="146">
        <v>1707</v>
      </c>
      <c r="J1374" s="146">
        <v>89.83</v>
      </c>
    </row>
    <row r="1375" spans="1:10" x14ac:dyDescent="0.15">
      <c r="A1375" s="147">
        <v>6156</v>
      </c>
      <c r="B1375" s="147">
        <v>2328.25</v>
      </c>
      <c r="C1375" s="147">
        <v>2155</v>
      </c>
      <c r="D1375" s="147">
        <v>173.25</v>
      </c>
      <c r="E1375" s="147">
        <v>1785.17</v>
      </c>
      <c r="F1375" s="147">
        <v>1695.42</v>
      </c>
      <c r="G1375" s="147">
        <v>89.75</v>
      </c>
      <c r="H1375" s="147">
        <v>1799.08</v>
      </c>
      <c r="I1375" s="147">
        <v>1709.33</v>
      </c>
      <c r="J1375" s="147">
        <v>89.75</v>
      </c>
    </row>
    <row r="1376" spans="1:10" x14ac:dyDescent="0.15">
      <c r="A1376" s="146">
        <v>6160.5</v>
      </c>
      <c r="B1376" s="146">
        <v>2330.5</v>
      </c>
      <c r="C1376" s="146">
        <v>2157.5</v>
      </c>
      <c r="D1376" s="146">
        <v>173</v>
      </c>
      <c r="E1376" s="146">
        <v>1787.42</v>
      </c>
      <c r="F1376" s="146">
        <v>1697.83</v>
      </c>
      <c r="G1376" s="146">
        <v>89.58</v>
      </c>
      <c r="H1376" s="146">
        <v>1801.33</v>
      </c>
      <c r="I1376" s="146">
        <v>1711.75</v>
      </c>
      <c r="J1376" s="146">
        <v>89.58</v>
      </c>
    </row>
    <row r="1377" spans="1:10" x14ac:dyDescent="0.15">
      <c r="A1377" s="147">
        <v>6165</v>
      </c>
      <c r="B1377" s="147">
        <v>2332.75</v>
      </c>
      <c r="C1377" s="147">
        <v>2160</v>
      </c>
      <c r="D1377" s="147">
        <v>172.75</v>
      </c>
      <c r="E1377" s="147">
        <v>1789.67</v>
      </c>
      <c r="F1377" s="147">
        <v>1700.25</v>
      </c>
      <c r="G1377" s="147">
        <v>89.42</v>
      </c>
      <c r="H1377" s="147">
        <v>1803.58</v>
      </c>
      <c r="I1377" s="147">
        <v>1714.17</v>
      </c>
      <c r="J1377" s="147">
        <v>89.42</v>
      </c>
    </row>
    <row r="1378" spans="1:10" x14ac:dyDescent="0.15">
      <c r="A1378" s="146">
        <v>6169.5</v>
      </c>
      <c r="B1378" s="146">
        <v>2334.92</v>
      </c>
      <c r="C1378" s="146">
        <v>2162.42</v>
      </c>
      <c r="D1378" s="146">
        <v>172.5</v>
      </c>
      <c r="E1378" s="146">
        <v>1791.83</v>
      </c>
      <c r="F1378" s="146">
        <v>1702.5</v>
      </c>
      <c r="G1378" s="146">
        <v>89.33</v>
      </c>
      <c r="H1378" s="146">
        <v>1805.75</v>
      </c>
      <c r="I1378" s="146">
        <v>1716.42</v>
      </c>
      <c r="J1378" s="146">
        <v>89.33</v>
      </c>
    </row>
    <row r="1379" spans="1:10" x14ac:dyDescent="0.15">
      <c r="A1379" s="147">
        <v>6174</v>
      </c>
      <c r="B1379" s="147">
        <v>2337.17</v>
      </c>
      <c r="C1379" s="147">
        <v>2164.92</v>
      </c>
      <c r="D1379" s="147">
        <v>172.25</v>
      </c>
      <c r="E1379" s="147">
        <v>1794.08</v>
      </c>
      <c r="F1379" s="147">
        <v>1704.92</v>
      </c>
      <c r="G1379" s="147">
        <v>89.17</v>
      </c>
      <c r="H1379" s="147">
        <v>1808</v>
      </c>
      <c r="I1379" s="147">
        <v>1718.83</v>
      </c>
      <c r="J1379" s="147">
        <v>89.17</v>
      </c>
    </row>
    <row r="1380" spans="1:10" x14ac:dyDescent="0.15">
      <c r="A1380" s="146">
        <v>6178.5</v>
      </c>
      <c r="B1380" s="146">
        <v>2339.42</v>
      </c>
      <c r="C1380" s="146">
        <v>2167.5</v>
      </c>
      <c r="D1380" s="146">
        <v>171.92</v>
      </c>
      <c r="E1380" s="146">
        <v>1796.33</v>
      </c>
      <c r="F1380" s="146">
        <v>1707.33</v>
      </c>
      <c r="G1380" s="146">
        <v>89</v>
      </c>
      <c r="H1380" s="146">
        <v>1810.25</v>
      </c>
      <c r="I1380" s="146">
        <v>1721.25</v>
      </c>
      <c r="J1380" s="146">
        <v>89</v>
      </c>
    </row>
    <row r="1381" spans="1:10" x14ac:dyDescent="0.15">
      <c r="A1381" s="147">
        <v>6183</v>
      </c>
      <c r="B1381" s="147">
        <v>2341.67</v>
      </c>
      <c r="C1381" s="147">
        <v>2170</v>
      </c>
      <c r="D1381" s="147">
        <v>171.67</v>
      </c>
      <c r="E1381" s="147">
        <v>1798.58</v>
      </c>
      <c r="F1381" s="147">
        <v>1709.67</v>
      </c>
      <c r="G1381" s="147">
        <v>88.92</v>
      </c>
      <c r="H1381" s="147">
        <v>1812.5</v>
      </c>
      <c r="I1381" s="147">
        <v>1723.58</v>
      </c>
      <c r="J1381" s="147">
        <v>88.92</v>
      </c>
    </row>
    <row r="1382" spans="1:10" x14ac:dyDescent="0.15">
      <c r="A1382" s="146">
        <v>6187.5</v>
      </c>
      <c r="B1382" s="146">
        <v>2343.83</v>
      </c>
      <c r="C1382" s="146">
        <v>2172.42</v>
      </c>
      <c r="D1382" s="146">
        <v>171.42</v>
      </c>
      <c r="E1382" s="146">
        <v>1800.75</v>
      </c>
      <c r="F1382" s="146">
        <v>1712</v>
      </c>
      <c r="G1382" s="146">
        <v>88.75</v>
      </c>
      <c r="H1382" s="146">
        <v>1814.67</v>
      </c>
      <c r="I1382" s="146">
        <v>1725.92</v>
      </c>
      <c r="J1382" s="146">
        <v>88.75</v>
      </c>
    </row>
    <row r="1383" spans="1:10" x14ac:dyDescent="0.15">
      <c r="A1383" s="147">
        <v>6192</v>
      </c>
      <c r="B1383" s="147">
        <v>2346.08</v>
      </c>
      <c r="C1383" s="147">
        <v>2174.92</v>
      </c>
      <c r="D1383" s="147">
        <v>171.17</v>
      </c>
      <c r="E1383" s="147">
        <v>1803</v>
      </c>
      <c r="F1383" s="147">
        <v>1714.33</v>
      </c>
      <c r="G1383" s="147">
        <v>88.67</v>
      </c>
      <c r="H1383" s="147">
        <v>1816.92</v>
      </c>
      <c r="I1383" s="147">
        <v>1728.25</v>
      </c>
      <c r="J1383" s="147">
        <v>88.67</v>
      </c>
    </row>
    <row r="1384" spans="1:10" x14ac:dyDescent="0.15">
      <c r="A1384" s="146">
        <v>6196.5</v>
      </c>
      <c r="B1384" s="146">
        <v>2348.33</v>
      </c>
      <c r="C1384" s="146">
        <v>2177.42</v>
      </c>
      <c r="D1384" s="146">
        <v>170.92</v>
      </c>
      <c r="E1384" s="146">
        <v>1805.25</v>
      </c>
      <c r="F1384" s="146">
        <v>1716.75</v>
      </c>
      <c r="G1384" s="146">
        <v>88.5</v>
      </c>
      <c r="H1384" s="146">
        <v>1819.17</v>
      </c>
      <c r="I1384" s="146">
        <v>1730.67</v>
      </c>
      <c r="J1384" s="146">
        <v>88.5</v>
      </c>
    </row>
    <row r="1385" spans="1:10" x14ac:dyDescent="0.15">
      <c r="A1385" s="147">
        <v>6201</v>
      </c>
      <c r="B1385" s="147">
        <v>2350.5</v>
      </c>
      <c r="C1385" s="147">
        <v>2179.83</v>
      </c>
      <c r="D1385" s="147">
        <v>170.67</v>
      </c>
      <c r="E1385" s="147">
        <v>1807.42</v>
      </c>
      <c r="F1385" s="147">
        <v>1719.08</v>
      </c>
      <c r="G1385" s="147">
        <v>88.33</v>
      </c>
      <c r="H1385" s="147">
        <v>1821.33</v>
      </c>
      <c r="I1385" s="147">
        <v>1733</v>
      </c>
      <c r="J1385" s="147">
        <v>88.33</v>
      </c>
    </row>
    <row r="1386" spans="1:10" x14ac:dyDescent="0.15">
      <c r="A1386" s="146">
        <v>6205.5</v>
      </c>
      <c r="B1386" s="146">
        <v>2352.75</v>
      </c>
      <c r="C1386" s="146">
        <v>2182.42</v>
      </c>
      <c r="D1386" s="146">
        <v>170.33</v>
      </c>
      <c r="E1386" s="146">
        <v>1809.67</v>
      </c>
      <c r="F1386" s="146">
        <v>1721.42</v>
      </c>
      <c r="G1386" s="146">
        <v>88.25</v>
      </c>
      <c r="H1386" s="146">
        <v>1823.58</v>
      </c>
      <c r="I1386" s="146">
        <v>1735.33</v>
      </c>
      <c r="J1386" s="146">
        <v>88.25</v>
      </c>
    </row>
    <row r="1387" spans="1:10" x14ac:dyDescent="0.15">
      <c r="A1387" s="147">
        <v>6210</v>
      </c>
      <c r="B1387" s="147">
        <v>2355</v>
      </c>
      <c r="C1387" s="147">
        <v>2184.92</v>
      </c>
      <c r="D1387" s="147">
        <v>170.08</v>
      </c>
      <c r="E1387" s="147">
        <v>1811.92</v>
      </c>
      <c r="F1387" s="147">
        <v>1723.83</v>
      </c>
      <c r="G1387" s="147">
        <v>88.08</v>
      </c>
      <c r="H1387" s="147">
        <v>1825.83</v>
      </c>
      <c r="I1387" s="147">
        <v>1737.75</v>
      </c>
      <c r="J1387" s="147">
        <v>88.08</v>
      </c>
    </row>
    <row r="1388" spans="1:10" x14ac:dyDescent="0.15">
      <c r="A1388" s="146">
        <v>6214.5</v>
      </c>
      <c r="B1388" s="146">
        <v>2357.25</v>
      </c>
      <c r="C1388" s="146">
        <v>2187.42</v>
      </c>
      <c r="D1388" s="146">
        <v>169.83</v>
      </c>
      <c r="E1388" s="146">
        <v>1814.17</v>
      </c>
      <c r="F1388" s="146">
        <v>1726.25</v>
      </c>
      <c r="G1388" s="146">
        <v>87.92</v>
      </c>
      <c r="H1388" s="146">
        <v>1828.08</v>
      </c>
      <c r="I1388" s="146">
        <v>1740.17</v>
      </c>
      <c r="J1388" s="146">
        <v>87.92</v>
      </c>
    </row>
    <row r="1389" spans="1:10" x14ac:dyDescent="0.15">
      <c r="A1389" s="147">
        <v>6219</v>
      </c>
      <c r="B1389" s="147">
        <v>2359.42</v>
      </c>
      <c r="C1389" s="147">
        <v>2189.83</v>
      </c>
      <c r="D1389" s="147">
        <v>169.58</v>
      </c>
      <c r="E1389" s="147">
        <v>1816.33</v>
      </c>
      <c r="F1389" s="147">
        <v>1728.5</v>
      </c>
      <c r="G1389" s="147">
        <v>87.83</v>
      </c>
      <c r="H1389" s="147">
        <v>1830.25</v>
      </c>
      <c r="I1389" s="147">
        <v>1742.42</v>
      </c>
      <c r="J1389" s="147">
        <v>87.83</v>
      </c>
    </row>
    <row r="1390" spans="1:10" x14ac:dyDescent="0.15">
      <c r="A1390" s="146">
        <v>6223.5</v>
      </c>
      <c r="B1390" s="146">
        <v>2361.67</v>
      </c>
      <c r="C1390" s="146">
        <v>2192.33</v>
      </c>
      <c r="D1390" s="146">
        <v>169.33</v>
      </c>
      <c r="E1390" s="146">
        <v>1818.58</v>
      </c>
      <c r="F1390" s="146">
        <v>1730.92</v>
      </c>
      <c r="G1390" s="146">
        <v>87.67</v>
      </c>
      <c r="H1390" s="146">
        <v>1832.5</v>
      </c>
      <c r="I1390" s="146">
        <v>1744.83</v>
      </c>
      <c r="J1390" s="146">
        <v>87.67</v>
      </c>
    </row>
    <row r="1391" spans="1:10" x14ac:dyDescent="0.15">
      <c r="A1391" s="147">
        <v>6228</v>
      </c>
      <c r="B1391" s="147">
        <v>2363.92</v>
      </c>
      <c r="C1391" s="147">
        <v>2194.83</v>
      </c>
      <c r="D1391" s="147">
        <v>169.08</v>
      </c>
      <c r="E1391" s="147">
        <v>1820.83</v>
      </c>
      <c r="F1391" s="147">
        <v>1733.33</v>
      </c>
      <c r="G1391" s="147">
        <v>87.5</v>
      </c>
      <c r="H1391" s="147">
        <v>1834.75</v>
      </c>
      <c r="I1391" s="147">
        <v>1747.25</v>
      </c>
      <c r="J1391" s="147">
        <v>87.5</v>
      </c>
    </row>
    <row r="1392" spans="1:10" x14ac:dyDescent="0.15">
      <c r="A1392" s="146">
        <v>6232.5</v>
      </c>
      <c r="B1392" s="146">
        <v>2366.17</v>
      </c>
      <c r="C1392" s="146">
        <v>2197.42</v>
      </c>
      <c r="D1392" s="146">
        <v>168.75</v>
      </c>
      <c r="E1392" s="146">
        <v>1823.08</v>
      </c>
      <c r="F1392" s="146">
        <v>1735.67</v>
      </c>
      <c r="G1392" s="146">
        <v>87.42</v>
      </c>
      <c r="H1392" s="146">
        <v>1837</v>
      </c>
      <c r="I1392" s="146">
        <v>1749.58</v>
      </c>
      <c r="J1392" s="146">
        <v>87.42</v>
      </c>
    </row>
    <row r="1393" spans="1:10" x14ac:dyDescent="0.15">
      <c r="A1393" s="147">
        <v>6237</v>
      </c>
      <c r="B1393" s="147">
        <v>2368.33</v>
      </c>
      <c r="C1393" s="147">
        <v>2199.83</v>
      </c>
      <c r="D1393" s="147">
        <v>168.5</v>
      </c>
      <c r="E1393" s="147">
        <v>1825.25</v>
      </c>
      <c r="F1393" s="147">
        <v>1738</v>
      </c>
      <c r="G1393" s="147">
        <v>87.25</v>
      </c>
      <c r="H1393" s="147">
        <v>1839.17</v>
      </c>
      <c r="I1393" s="147">
        <v>1751.92</v>
      </c>
      <c r="J1393" s="147">
        <v>87.25</v>
      </c>
    </row>
    <row r="1394" spans="1:10" x14ac:dyDescent="0.15">
      <c r="A1394" s="146">
        <v>6241.5</v>
      </c>
      <c r="B1394" s="146">
        <v>2370.58</v>
      </c>
      <c r="C1394" s="146">
        <v>2202.33</v>
      </c>
      <c r="D1394" s="146">
        <v>168.25</v>
      </c>
      <c r="E1394" s="146">
        <v>1827.5</v>
      </c>
      <c r="F1394" s="146">
        <v>1740.33</v>
      </c>
      <c r="G1394" s="146">
        <v>87.17</v>
      </c>
      <c r="H1394" s="146">
        <v>1841.42</v>
      </c>
      <c r="I1394" s="146">
        <v>1754.25</v>
      </c>
      <c r="J1394" s="146">
        <v>87.17</v>
      </c>
    </row>
    <row r="1395" spans="1:10" x14ac:dyDescent="0.15">
      <c r="A1395" s="147">
        <v>6246</v>
      </c>
      <c r="B1395" s="147">
        <v>2372.83</v>
      </c>
      <c r="C1395" s="147">
        <v>2204.83</v>
      </c>
      <c r="D1395" s="147">
        <v>168</v>
      </c>
      <c r="E1395" s="147">
        <v>1829.75</v>
      </c>
      <c r="F1395" s="147">
        <v>1742.75</v>
      </c>
      <c r="G1395" s="147">
        <v>87</v>
      </c>
      <c r="H1395" s="147">
        <v>1843.67</v>
      </c>
      <c r="I1395" s="147">
        <v>1756.67</v>
      </c>
      <c r="J1395" s="147">
        <v>87</v>
      </c>
    </row>
    <row r="1396" spans="1:10" x14ac:dyDescent="0.15">
      <c r="A1396" s="146">
        <v>6250.5</v>
      </c>
      <c r="B1396" s="146">
        <v>2375</v>
      </c>
      <c r="C1396" s="146">
        <v>2207.25</v>
      </c>
      <c r="D1396" s="146">
        <v>167.75</v>
      </c>
      <c r="E1396" s="146">
        <v>1831.92</v>
      </c>
      <c r="F1396" s="146">
        <v>1745.08</v>
      </c>
      <c r="G1396" s="146">
        <v>86.83</v>
      </c>
      <c r="H1396" s="146">
        <v>1845.83</v>
      </c>
      <c r="I1396" s="146">
        <v>1759</v>
      </c>
      <c r="J1396" s="146">
        <v>86.83</v>
      </c>
    </row>
    <row r="1397" spans="1:10" x14ac:dyDescent="0.15">
      <c r="A1397" s="147">
        <v>6255</v>
      </c>
      <c r="B1397" s="147">
        <v>2377.25</v>
      </c>
      <c r="C1397" s="147">
        <v>2209.75</v>
      </c>
      <c r="D1397" s="147">
        <v>167.5</v>
      </c>
      <c r="E1397" s="147">
        <v>1834.17</v>
      </c>
      <c r="F1397" s="147">
        <v>1747.42</v>
      </c>
      <c r="G1397" s="147">
        <v>86.75</v>
      </c>
      <c r="H1397" s="147">
        <v>1848.08</v>
      </c>
      <c r="I1397" s="147">
        <v>1761.33</v>
      </c>
      <c r="J1397" s="147">
        <v>86.75</v>
      </c>
    </row>
    <row r="1398" spans="1:10" x14ac:dyDescent="0.15">
      <c r="A1398" s="146">
        <v>6259.5</v>
      </c>
      <c r="B1398" s="146">
        <v>2379.5</v>
      </c>
      <c r="C1398" s="146">
        <v>2212.33</v>
      </c>
      <c r="D1398" s="146">
        <v>167.17</v>
      </c>
      <c r="E1398" s="146">
        <v>1836.42</v>
      </c>
      <c r="F1398" s="146">
        <v>1749.83</v>
      </c>
      <c r="G1398" s="146">
        <v>86.58</v>
      </c>
      <c r="H1398" s="146">
        <v>1850.33</v>
      </c>
      <c r="I1398" s="146">
        <v>1763.75</v>
      </c>
      <c r="J1398" s="146">
        <v>86.58</v>
      </c>
    </row>
    <row r="1399" spans="1:10" x14ac:dyDescent="0.15">
      <c r="A1399" s="147">
        <v>6264</v>
      </c>
      <c r="B1399" s="147">
        <v>2381.75</v>
      </c>
      <c r="C1399" s="147">
        <v>2214.83</v>
      </c>
      <c r="D1399" s="147">
        <v>166.92</v>
      </c>
      <c r="E1399" s="147">
        <v>1838.67</v>
      </c>
      <c r="F1399" s="147">
        <v>1752.25</v>
      </c>
      <c r="G1399" s="147">
        <v>86.42</v>
      </c>
      <c r="H1399" s="147">
        <v>1852.58</v>
      </c>
      <c r="I1399" s="147">
        <v>1766.17</v>
      </c>
      <c r="J1399" s="147">
        <v>86.42</v>
      </c>
    </row>
    <row r="1400" spans="1:10" x14ac:dyDescent="0.15">
      <c r="A1400" s="146">
        <v>6268.5</v>
      </c>
      <c r="B1400" s="146">
        <v>2383.92</v>
      </c>
      <c r="C1400" s="146">
        <v>2217.25</v>
      </c>
      <c r="D1400" s="146">
        <v>166.67</v>
      </c>
      <c r="E1400" s="146">
        <v>1840.83</v>
      </c>
      <c r="F1400" s="146">
        <v>1754.5</v>
      </c>
      <c r="G1400" s="146">
        <v>86.33</v>
      </c>
      <c r="H1400" s="146">
        <v>1854.75</v>
      </c>
      <c r="I1400" s="146">
        <v>1768.42</v>
      </c>
      <c r="J1400" s="146">
        <v>86.33</v>
      </c>
    </row>
    <row r="1401" spans="1:10" x14ac:dyDescent="0.15">
      <c r="A1401" s="147">
        <v>6273</v>
      </c>
      <c r="B1401" s="147">
        <v>2386.17</v>
      </c>
      <c r="C1401" s="147">
        <v>2219.75</v>
      </c>
      <c r="D1401" s="147">
        <v>166.42</v>
      </c>
      <c r="E1401" s="147">
        <v>1843.08</v>
      </c>
      <c r="F1401" s="147">
        <v>1756.92</v>
      </c>
      <c r="G1401" s="147">
        <v>86.17</v>
      </c>
      <c r="H1401" s="147">
        <v>1857</v>
      </c>
      <c r="I1401" s="147">
        <v>1770.83</v>
      </c>
      <c r="J1401" s="147">
        <v>86.17</v>
      </c>
    </row>
    <row r="1402" spans="1:10" x14ac:dyDescent="0.15">
      <c r="A1402" s="146">
        <v>6277.5</v>
      </c>
      <c r="B1402" s="146">
        <v>2388.42</v>
      </c>
      <c r="C1402" s="146">
        <v>2222.25</v>
      </c>
      <c r="D1402" s="146">
        <v>166.17</v>
      </c>
      <c r="E1402" s="146">
        <v>1845.33</v>
      </c>
      <c r="F1402" s="146">
        <v>1759.33</v>
      </c>
      <c r="G1402" s="146">
        <v>86</v>
      </c>
      <c r="H1402" s="146">
        <v>1859.25</v>
      </c>
      <c r="I1402" s="146">
        <v>1773.25</v>
      </c>
      <c r="J1402" s="146">
        <v>86</v>
      </c>
    </row>
    <row r="1403" spans="1:10" x14ac:dyDescent="0.15">
      <c r="A1403" s="147">
        <v>6282</v>
      </c>
      <c r="B1403" s="147">
        <v>2390.67</v>
      </c>
      <c r="C1403" s="147">
        <v>2224.75</v>
      </c>
      <c r="D1403" s="147">
        <v>165.92</v>
      </c>
      <c r="E1403" s="147">
        <v>1847.58</v>
      </c>
      <c r="F1403" s="147">
        <v>1761.67</v>
      </c>
      <c r="G1403" s="147">
        <v>85.92</v>
      </c>
      <c r="H1403" s="147">
        <v>1861.5</v>
      </c>
      <c r="I1403" s="147">
        <v>1775.58</v>
      </c>
      <c r="J1403" s="147">
        <v>85.92</v>
      </c>
    </row>
    <row r="1404" spans="1:10" x14ac:dyDescent="0.15">
      <c r="A1404" s="146">
        <v>6286.5</v>
      </c>
      <c r="B1404" s="146">
        <v>2392.83</v>
      </c>
      <c r="C1404" s="146">
        <v>2227.25</v>
      </c>
      <c r="D1404" s="146">
        <v>165.58</v>
      </c>
      <c r="E1404" s="146">
        <v>1849.75</v>
      </c>
      <c r="F1404" s="146">
        <v>1764</v>
      </c>
      <c r="G1404" s="146">
        <v>85.75</v>
      </c>
      <c r="H1404" s="146">
        <v>1863.67</v>
      </c>
      <c r="I1404" s="146">
        <v>1777.92</v>
      </c>
      <c r="J1404" s="146">
        <v>85.75</v>
      </c>
    </row>
    <row r="1405" spans="1:10" x14ac:dyDescent="0.15">
      <c r="A1405" s="147">
        <v>6291</v>
      </c>
      <c r="B1405" s="147">
        <v>2395.08</v>
      </c>
      <c r="C1405" s="147">
        <v>2229.75</v>
      </c>
      <c r="D1405" s="147">
        <v>165.33</v>
      </c>
      <c r="E1405" s="147">
        <v>1852</v>
      </c>
      <c r="F1405" s="147">
        <v>1766.33</v>
      </c>
      <c r="G1405" s="147">
        <v>85.67</v>
      </c>
      <c r="H1405" s="147">
        <v>1865.92</v>
      </c>
      <c r="I1405" s="147">
        <v>1780.25</v>
      </c>
      <c r="J1405" s="147">
        <v>85.67</v>
      </c>
    </row>
    <row r="1406" spans="1:10" x14ac:dyDescent="0.15">
      <c r="A1406" s="146">
        <v>6295.5</v>
      </c>
      <c r="B1406" s="146">
        <v>2397.33</v>
      </c>
      <c r="C1406" s="146">
        <v>2232.25</v>
      </c>
      <c r="D1406" s="146">
        <v>165.08</v>
      </c>
      <c r="E1406" s="146">
        <v>1854.25</v>
      </c>
      <c r="F1406" s="146">
        <v>1768.75</v>
      </c>
      <c r="G1406" s="146">
        <v>85.5</v>
      </c>
      <c r="H1406" s="146">
        <v>1868.17</v>
      </c>
      <c r="I1406" s="146">
        <v>1782.67</v>
      </c>
      <c r="J1406" s="146">
        <v>85.5</v>
      </c>
    </row>
    <row r="1407" spans="1:10" x14ac:dyDescent="0.15">
      <c r="A1407" s="147">
        <v>6300</v>
      </c>
      <c r="B1407" s="147">
        <v>2399.5</v>
      </c>
      <c r="C1407" s="147">
        <v>2234.67</v>
      </c>
      <c r="D1407" s="147">
        <v>164.83</v>
      </c>
      <c r="E1407" s="147">
        <v>1856.42</v>
      </c>
      <c r="F1407" s="147">
        <v>1771.08</v>
      </c>
      <c r="G1407" s="147">
        <v>85.33</v>
      </c>
      <c r="H1407" s="147">
        <v>1870.33</v>
      </c>
      <c r="I1407" s="147">
        <v>1785</v>
      </c>
      <c r="J1407" s="147">
        <v>85.33</v>
      </c>
    </row>
    <row r="1408" spans="1:10" x14ac:dyDescent="0.15">
      <c r="A1408" s="146">
        <v>6304.5</v>
      </c>
      <c r="B1408" s="146">
        <v>2401.75</v>
      </c>
      <c r="C1408" s="146">
        <v>2237.17</v>
      </c>
      <c r="D1408" s="146">
        <v>164.58</v>
      </c>
      <c r="E1408" s="146">
        <v>1858.67</v>
      </c>
      <c r="F1408" s="146">
        <v>1773.42</v>
      </c>
      <c r="G1408" s="146">
        <v>85.25</v>
      </c>
      <c r="H1408" s="146">
        <v>1872.58</v>
      </c>
      <c r="I1408" s="146">
        <v>1787.33</v>
      </c>
      <c r="J1408" s="146">
        <v>85.25</v>
      </c>
    </row>
    <row r="1409" spans="1:10" x14ac:dyDescent="0.15">
      <c r="A1409" s="147">
        <v>6309</v>
      </c>
      <c r="B1409" s="147">
        <v>2404</v>
      </c>
      <c r="C1409" s="147">
        <v>2239.67</v>
      </c>
      <c r="D1409" s="147">
        <v>164.33</v>
      </c>
      <c r="E1409" s="147">
        <v>1860.92</v>
      </c>
      <c r="F1409" s="147">
        <v>1775.83</v>
      </c>
      <c r="G1409" s="147">
        <v>85.08</v>
      </c>
      <c r="H1409" s="147">
        <v>1874.83</v>
      </c>
      <c r="I1409" s="147">
        <v>1789.75</v>
      </c>
      <c r="J1409" s="147">
        <v>85.08</v>
      </c>
    </row>
    <row r="1410" spans="1:10" x14ac:dyDescent="0.15">
      <c r="A1410" s="146">
        <v>6313.5</v>
      </c>
      <c r="B1410" s="146">
        <v>2406.25</v>
      </c>
      <c r="C1410" s="146">
        <v>2242.25</v>
      </c>
      <c r="D1410" s="146">
        <v>164</v>
      </c>
      <c r="E1410" s="146">
        <v>1863.17</v>
      </c>
      <c r="F1410" s="146">
        <v>1778.25</v>
      </c>
      <c r="G1410" s="146">
        <v>84.92</v>
      </c>
      <c r="H1410" s="146">
        <v>1877.08</v>
      </c>
      <c r="I1410" s="146">
        <v>1792.17</v>
      </c>
      <c r="J1410" s="146">
        <v>84.92</v>
      </c>
    </row>
    <row r="1411" spans="1:10" x14ac:dyDescent="0.15">
      <c r="A1411" s="147">
        <v>6318</v>
      </c>
      <c r="B1411" s="147">
        <v>2408.42</v>
      </c>
      <c r="C1411" s="147">
        <v>2244.67</v>
      </c>
      <c r="D1411" s="147">
        <v>163.75</v>
      </c>
      <c r="E1411" s="147">
        <v>1865.33</v>
      </c>
      <c r="F1411" s="147">
        <v>1780.5</v>
      </c>
      <c r="G1411" s="147">
        <v>84.83</v>
      </c>
      <c r="H1411" s="147">
        <v>1879.25</v>
      </c>
      <c r="I1411" s="147">
        <v>1794.42</v>
      </c>
      <c r="J1411" s="147">
        <v>84.83</v>
      </c>
    </row>
    <row r="1412" spans="1:10" x14ac:dyDescent="0.15">
      <c r="A1412" s="146">
        <v>6322.5</v>
      </c>
      <c r="B1412" s="146">
        <v>2410.67</v>
      </c>
      <c r="C1412" s="146">
        <v>2247.17</v>
      </c>
      <c r="D1412" s="146">
        <v>163.5</v>
      </c>
      <c r="E1412" s="146">
        <v>1867.58</v>
      </c>
      <c r="F1412" s="146">
        <v>1782.92</v>
      </c>
      <c r="G1412" s="146">
        <v>84.67</v>
      </c>
      <c r="H1412" s="146">
        <v>1881.5</v>
      </c>
      <c r="I1412" s="146">
        <v>1796.83</v>
      </c>
      <c r="J1412" s="146">
        <v>84.67</v>
      </c>
    </row>
    <row r="1413" spans="1:10" x14ac:dyDescent="0.15">
      <c r="A1413" s="147">
        <v>6327</v>
      </c>
      <c r="B1413" s="147">
        <v>2412.92</v>
      </c>
      <c r="C1413" s="147">
        <v>2249.67</v>
      </c>
      <c r="D1413" s="147">
        <v>163.25</v>
      </c>
      <c r="E1413" s="147">
        <v>1869.83</v>
      </c>
      <c r="F1413" s="147">
        <v>1785.33</v>
      </c>
      <c r="G1413" s="147">
        <v>84.5</v>
      </c>
      <c r="H1413" s="147">
        <v>1883.75</v>
      </c>
      <c r="I1413" s="147">
        <v>1799.25</v>
      </c>
      <c r="J1413" s="147">
        <v>84.5</v>
      </c>
    </row>
    <row r="1414" spans="1:10" x14ac:dyDescent="0.15">
      <c r="A1414" s="146">
        <v>6331.5</v>
      </c>
      <c r="B1414" s="146">
        <v>2415.17</v>
      </c>
      <c r="C1414" s="146">
        <v>2252.17</v>
      </c>
      <c r="D1414" s="146">
        <v>163</v>
      </c>
      <c r="E1414" s="146">
        <v>1872.08</v>
      </c>
      <c r="F1414" s="146">
        <v>1787.67</v>
      </c>
      <c r="G1414" s="146">
        <v>84.42</v>
      </c>
      <c r="H1414" s="146">
        <v>1886</v>
      </c>
      <c r="I1414" s="146">
        <v>1801.58</v>
      </c>
      <c r="J1414" s="146">
        <v>84.42</v>
      </c>
    </row>
    <row r="1415" spans="1:10" x14ac:dyDescent="0.15">
      <c r="A1415" s="147">
        <v>6336</v>
      </c>
      <c r="B1415" s="147">
        <v>2417.33</v>
      </c>
      <c r="C1415" s="147">
        <v>2254.58</v>
      </c>
      <c r="D1415" s="147">
        <v>162.75</v>
      </c>
      <c r="E1415" s="147">
        <v>1874.25</v>
      </c>
      <c r="F1415" s="147">
        <v>1790</v>
      </c>
      <c r="G1415" s="147">
        <v>84.25</v>
      </c>
      <c r="H1415" s="147">
        <v>1888.17</v>
      </c>
      <c r="I1415" s="147">
        <v>1803.92</v>
      </c>
      <c r="J1415" s="147">
        <v>84.25</v>
      </c>
    </row>
    <row r="1416" spans="1:10" x14ac:dyDescent="0.15">
      <c r="A1416" s="146">
        <v>6340.5</v>
      </c>
      <c r="B1416" s="146">
        <v>2419.58</v>
      </c>
      <c r="C1416" s="146">
        <v>2257.17</v>
      </c>
      <c r="D1416" s="146">
        <v>162.41999999999999</v>
      </c>
      <c r="E1416" s="146">
        <v>1876.5</v>
      </c>
      <c r="F1416" s="146">
        <v>1792.33</v>
      </c>
      <c r="G1416" s="146">
        <v>84.17</v>
      </c>
      <c r="H1416" s="146">
        <v>1890.42</v>
      </c>
      <c r="I1416" s="146">
        <v>1806.25</v>
      </c>
      <c r="J1416" s="146">
        <v>84.17</v>
      </c>
    </row>
    <row r="1417" spans="1:10" x14ac:dyDescent="0.15">
      <c r="A1417" s="147">
        <v>6345</v>
      </c>
      <c r="B1417" s="147">
        <v>2421.83</v>
      </c>
      <c r="C1417" s="147">
        <v>2259.67</v>
      </c>
      <c r="D1417" s="147">
        <v>162.16999999999999</v>
      </c>
      <c r="E1417" s="147">
        <v>1878.75</v>
      </c>
      <c r="F1417" s="147">
        <v>1794.75</v>
      </c>
      <c r="G1417" s="147">
        <v>84</v>
      </c>
      <c r="H1417" s="147">
        <v>1892.67</v>
      </c>
      <c r="I1417" s="147">
        <v>1808.67</v>
      </c>
      <c r="J1417" s="147">
        <v>84</v>
      </c>
    </row>
    <row r="1418" spans="1:10" x14ac:dyDescent="0.15">
      <c r="A1418" s="146">
        <v>6349.5</v>
      </c>
      <c r="B1418" s="146">
        <v>2424.08</v>
      </c>
      <c r="C1418" s="146">
        <v>2262.17</v>
      </c>
      <c r="D1418" s="146">
        <v>161.91999999999999</v>
      </c>
      <c r="E1418" s="146">
        <v>1881</v>
      </c>
      <c r="F1418" s="146">
        <v>1797.17</v>
      </c>
      <c r="G1418" s="146">
        <v>83.83</v>
      </c>
      <c r="H1418" s="146">
        <v>1894.92</v>
      </c>
      <c r="I1418" s="146">
        <v>1811.08</v>
      </c>
      <c r="J1418" s="146">
        <v>83.83</v>
      </c>
    </row>
    <row r="1419" spans="1:10" x14ac:dyDescent="0.15">
      <c r="A1419" s="147">
        <v>6354</v>
      </c>
      <c r="B1419" s="147">
        <v>2426.25</v>
      </c>
      <c r="C1419" s="147">
        <v>2264.58</v>
      </c>
      <c r="D1419" s="147">
        <v>161.66999999999999</v>
      </c>
      <c r="E1419" s="147">
        <v>1883.17</v>
      </c>
      <c r="F1419" s="147">
        <v>1799.42</v>
      </c>
      <c r="G1419" s="147">
        <v>83.75</v>
      </c>
      <c r="H1419" s="147">
        <v>1897.08</v>
      </c>
      <c r="I1419" s="147">
        <v>1813.33</v>
      </c>
      <c r="J1419" s="147">
        <v>83.75</v>
      </c>
    </row>
    <row r="1420" spans="1:10" x14ac:dyDescent="0.15">
      <c r="A1420" s="146">
        <v>6358.5</v>
      </c>
      <c r="B1420" s="146">
        <v>2428.5</v>
      </c>
      <c r="C1420" s="146">
        <v>2267.08</v>
      </c>
      <c r="D1420" s="146">
        <v>161.41999999999999</v>
      </c>
      <c r="E1420" s="146">
        <v>1885.42</v>
      </c>
      <c r="F1420" s="146">
        <v>1801.83</v>
      </c>
      <c r="G1420" s="146">
        <v>83.58</v>
      </c>
      <c r="H1420" s="146">
        <v>1899.33</v>
      </c>
      <c r="I1420" s="146">
        <v>1815.75</v>
      </c>
      <c r="J1420" s="146">
        <v>83.58</v>
      </c>
    </row>
    <row r="1421" spans="1:10" x14ac:dyDescent="0.15">
      <c r="A1421" s="147">
        <v>6363</v>
      </c>
      <c r="B1421" s="147">
        <v>2430.75</v>
      </c>
      <c r="C1421" s="147">
        <v>2269.58</v>
      </c>
      <c r="D1421" s="147">
        <v>161.16999999999999</v>
      </c>
      <c r="E1421" s="147">
        <v>1887.67</v>
      </c>
      <c r="F1421" s="147">
        <v>1804.25</v>
      </c>
      <c r="G1421" s="147">
        <v>83.42</v>
      </c>
      <c r="H1421" s="147">
        <v>1901.58</v>
      </c>
      <c r="I1421" s="147">
        <v>1818.17</v>
      </c>
      <c r="J1421" s="147">
        <v>83.42</v>
      </c>
    </row>
    <row r="1422" spans="1:10" x14ac:dyDescent="0.15">
      <c r="A1422" s="146">
        <v>6367.5</v>
      </c>
      <c r="B1422" s="146">
        <v>2432.92</v>
      </c>
      <c r="C1422" s="146">
        <v>2272</v>
      </c>
      <c r="D1422" s="146">
        <v>160.91999999999999</v>
      </c>
      <c r="E1422" s="146">
        <v>1889.83</v>
      </c>
      <c r="F1422" s="146">
        <v>1806.5</v>
      </c>
      <c r="G1422" s="146">
        <v>83.33</v>
      </c>
      <c r="H1422" s="146">
        <v>1903.75</v>
      </c>
      <c r="I1422" s="146">
        <v>1820.42</v>
      </c>
      <c r="J1422" s="146">
        <v>83.33</v>
      </c>
    </row>
    <row r="1423" spans="1:10" x14ac:dyDescent="0.15">
      <c r="A1423" s="147">
        <v>6372</v>
      </c>
      <c r="B1423" s="147">
        <v>2435.17</v>
      </c>
      <c r="C1423" s="147">
        <v>2274.58</v>
      </c>
      <c r="D1423" s="147">
        <v>160.58000000000001</v>
      </c>
      <c r="E1423" s="147">
        <v>1892.08</v>
      </c>
      <c r="F1423" s="147">
        <v>1808.92</v>
      </c>
      <c r="G1423" s="147">
        <v>83.17</v>
      </c>
      <c r="H1423" s="147">
        <v>1906</v>
      </c>
      <c r="I1423" s="147">
        <v>1822.83</v>
      </c>
      <c r="J1423" s="147">
        <v>83.17</v>
      </c>
    </row>
    <row r="1424" spans="1:10" x14ac:dyDescent="0.15">
      <c r="A1424" s="146">
        <v>6376.5</v>
      </c>
      <c r="B1424" s="146">
        <v>2437.42</v>
      </c>
      <c r="C1424" s="146">
        <v>2277.08</v>
      </c>
      <c r="D1424" s="146">
        <v>160.33000000000001</v>
      </c>
      <c r="E1424" s="146">
        <v>1894.33</v>
      </c>
      <c r="F1424" s="146">
        <v>1811.33</v>
      </c>
      <c r="G1424" s="146">
        <v>83</v>
      </c>
      <c r="H1424" s="146">
        <v>1908.25</v>
      </c>
      <c r="I1424" s="146">
        <v>1825.25</v>
      </c>
      <c r="J1424" s="146">
        <v>83</v>
      </c>
    </row>
    <row r="1425" spans="1:10" x14ac:dyDescent="0.15">
      <c r="A1425" s="147">
        <v>6381</v>
      </c>
      <c r="B1425" s="147">
        <v>2439.67</v>
      </c>
      <c r="C1425" s="147">
        <v>2279.58</v>
      </c>
      <c r="D1425" s="147">
        <v>160.08000000000001</v>
      </c>
      <c r="E1425" s="147">
        <v>1896.58</v>
      </c>
      <c r="F1425" s="147">
        <v>1813.67</v>
      </c>
      <c r="G1425" s="147">
        <v>82.92</v>
      </c>
      <c r="H1425" s="147">
        <v>1910.5</v>
      </c>
      <c r="I1425" s="147">
        <v>1827.58</v>
      </c>
      <c r="J1425" s="147">
        <v>82.92</v>
      </c>
    </row>
    <row r="1426" spans="1:10" x14ac:dyDescent="0.15">
      <c r="A1426" s="146">
        <v>6385.5</v>
      </c>
      <c r="B1426" s="146">
        <v>2441.83</v>
      </c>
      <c r="C1426" s="146">
        <v>2282</v>
      </c>
      <c r="D1426" s="146">
        <v>159.83000000000001</v>
      </c>
      <c r="E1426" s="146">
        <v>1898.75</v>
      </c>
      <c r="F1426" s="146">
        <v>1816</v>
      </c>
      <c r="G1426" s="146">
        <v>82.75</v>
      </c>
      <c r="H1426" s="146">
        <v>1912.67</v>
      </c>
      <c r="I1426" s="146">
        <v>1829.92</v>
      </c>
      <c r="J1426" s="146">
        <v>82.75</v>
      </c>
    </row>
    <row r="1427" spans="1:10" x14ac:dyDescent="0.15">
      <c r="A1427" s="147">
        <v>6390</v>
      </c>
      <c r="B1427" s="147">
        <v>2444.08</v>
      </c>
      <c r="C1427" s="147">
        <v>2284.5</v>
      </c>
      <c r="D1427" s="147">
        <v>159.58000000000001</v>
      </c>
      <c r="E1427" s="147">
        <v>1901</v>
      </c>
      <c r="F1427" s="147">
        <v>1818.33</v>
      </c>
      <c r="G1427" s="147">
        <v>82.67</v>
      </c>
      <c r="H1427" s="147">
        <v>1914.92</v>
      </c>
      <c r="I1427" s="147">
        <v>1832.25</v>
      </c>
      <c r="J1427" s="147">
        <v>82.67</v>
      </c>
    </row>
    <row r="1428" spans="1:10" x14ac:dyDescent="0.15">
      <c r="A1428" s="146">
        <v>6394.5</v>
      </c>
      <c r="B1428" s="146">
        <v>2446.33</v>
      </c>
      <c r="C1428" s="146">
        <v>2287</v>
      </c>
      <c r="D1428" s="146">
        <v>159.33000000000001</v>
      </c>
      <c r="E1428" s="146">
        <v>1903.25</v>
      </c>
      <c r="F1428" s="146">
        <v>1820.75</v>
      </c>
      <c r="G1428" s="146">
        <v>82.5</v>
      </c>
      <c r="H1428" s="146">
        <v>1917.17</v>
      </c>
      <c r="I1428" s="146">
        <v>1834.67</v>
      </c>
      <c r="J1428" s="146">
        <v>82.5</v>
      </c>
    </row>
    <row r="1429" spans="1:10" x14ac:dyDescent="0.15">
      <c r="A1429" s="147">
        <v>6399</v>
      </c>
      <c r="B1429" s="147">
        <v>2448.58</v>
      </c>
      <c r="C1429" s="147">
        <v>2289.58</v>
      </c>
      <c r="D1429" s="147">
        <v>159</v>
      </c>
      <c r="E1429" s="147">
        <v>1905.5</v>
      </c>
      <c r="F1429" s="147">
        <v>1823.17</v>
      </c>
      <c r="G1429" s="147">
        <v>82.33</v>
      </c>
      <c r="H1429" s="147">
        <v>1919.42</v>
      </c>
      <c r="I1429" s="147">
        <v>1837.08</v>
      </c>
      <c r="J1429" s="147">
        <v>82.33</v>
      </c>
    </row>
    <row r="1430" spans="1:10" x14ac:dyDescent="0.15">
      <c r="A1430" s="146">
        <v>6403.5</v>
      </c>
      <c r="B1430" s="146">
        <v>2450.75</v>
      </c>
      <c r="C1430" s="146">
        <v>2292</v>
      </c>
      <c r="D1430" s="146">
        <v>158.75</v>
      </c>
      <c r="E1430" s="146">
        <v>1907.67</v>
      </c>
      <c r="F1430" s="146">
        <v>1825.42</v>
      </c>
      <c r="G1430" s="146">
        <v>82.25</v>
      </c>
      <c r="H1430" s="146">
        <v>1921.58</v>
      </c>
      <c r="I1430" s="146">
        <v>1839.33</v>
      </c>
      <c r="J1430" s="146">
        <v>82.25</v>
      </c>
    </row>
    <row r="1431" spans="1:10" x14ac:dyDescent="0.15">
      <c r="A1431" s="147">
        <v>6408</v>
      </c>
      <c r="B1431" s="147">
        <v>2453</v>
      </c>
      <c r="C1431" s="147">
        <v>2294.5</v>
      </c>
      <c r="D1431" s="147">
        <v>158.5</v>
      </c>
      <c r="E1431" s="147">
        <v>1909.92</v>
      </c>
      <c r="F1431" s="147">
        <v>1827.83</v>
      </c>
      <c r="G1431" s="147">
        <v>82.08</v>
      </c>
      <c r="H1431" s="147">
        <v>1923.83</v>
      </c>
      <c r="I1431" s="147">
        <v>1841.75</v>
      </c>
      <c r="J1431" s="147">
        <v>82.08</v>
      </c>
    </row>
    <row r="1432" spans="1:10" x14ac:dyDescent="0.15">
      <c r="A1432" s="146">
        <v>6412.5</v>
      </c>
      <c r="B1432" s="146">
        <v>2455.25</v>
      </c>
      <c r="C1432" s="146">
        <v>2297</v>
      </c>
      <c r="D1432" s="146">
        <v>158.25</v>
      </c>
      <c r="E1432" s="146">
        <v>1912.17</v>
      </c>
      <c r="F1432" s="146">
        <v>1830.25</v>
      </c>
      <c r="G1432" s="146">
        <v>81.92</v>
      </c>
      <c r="H1432" s="146">
        <v>1926.08</v>
      </c>
      <c r="I1432" s="146">
        <v>1844.17</v>
      </c>
      <c r="J1432" s="146">
        <v>81.92</v>
      </c>
    </row>
    <row r="1433" spans="1:10" x14ac:dyDescent="0.15">
      <c r="A1433" s="147">
        <v>6417</v>
      </c>
      <c r="B1433" s="147">
        <v>2457.42</v>
      </c>
      <c r="C1433" s="147">
        <v>2299.42</v>
      </c>
      <c r="D1433" s="147">
        <v>158</v>
      </c>
      <c r="E1433" s="147">
        <v>1914.33</v>
      </c>
      <c r="F1433" s="147">
        <v>1832.5</v>
      </c>
      <c r="G1433" s="147">
        <v>81.83</v>
      </c>
      <c r="H1433" s="147">
        <v>1928.25</v>
      </c>
      <c r="I1433" s="147">
        <v>1846.42</v>
      </c>
      <c r="J1433" s="147">
        <v>81.83</v>
      </c>
    </row>
    <row r="1434" spans="1:10" x14ac:dyDescent="0.15">
      <c r="A1434" s="146">
        <v>6421.5</v>
      </c>
      <c r="B1434" s="146">
        <v>2459.67</v>
      </c>
      <c r="C1434" s="146">
        <v>2301.92</v>
      </c>
      <c r="D1434" s="146">
        <v>157.75</v>
      </c>
      <c r="E1434" s="146">
        <v>1916.58</v>
      </c>
      <c r="F1434" s="146">
        <v>1834.92</v>
      </c>
      <c r="G1434" s="146">
        <v>81.67</v>
      </c>
      <c r="H1434" s="146">
        <v>1930.5</v>
      </c>
      <c r="I1434" s="146">
        <v>1848.83</v>
      </c>
      <c r="J1434" s="146">
        <v>81.67</v>
      </c>
    </row>
    <row r="1435" spans="1:10" x14ac:dyDescent="0.15">
      <c r="A1435" s="147">
        <v>6426</v>
      </c>
      <c r="B1435" s="147">
        <v>2461.92</v>
      </c>
      <c r="C1435" s="147">
        <v>2304.5</v>
      </c>
      <c r="D1435" s="147">
        <v>157.41999999999999</v>
      </c>
      <c r="E1435" s="147">
        <v>1918.83</v>
      </c>
      <c r="F1435" s="147">
        <v>1837.33</v>
      </c>
      <c r="G1435" s="147">
        <v>81.5</v>
      </c>
      <c r="H1435" s="147">
        <v>1932.75</v>
      </c>
      <c r="I1435" s="147">
        <v>1851.25</v>
      </c>
      <c r="J1435" s="147">
        <v>81.5</v>
      </c>
    </row>
    <row r="1436" spans="1:10" x14ac:dyDescent="0.15">
      <c r="A1436" s="146">
        <v>6430.5</v>
      </c>
      <c r="B1436" s="146">
        <v>2464.17</v>
      </c>
      <c r="C1436" s="146">
        <v>2307</v>
      </c>
      <c r="D1436" s="146">
        <v>157.16999999999999</v>
      </c>
      <c r="E1436" s="146">
        <v>1921.08</v>
      </c>
      <c r="F1436" s="146">
        <v>1839.67</v>
      </c>
      <c r="G1436" s="146">
        <v>81.42</v>
      </c>
      <c r="H1436" s="146">
        <v>1935</v>
      </c>
      <c r="I1436" s="146">
        <v>1853.58</v>
      </c>
      <c r="J1436" s="146">
        <v>81.42</v>
      </c>
    </row>
    <row r="1437" spans="1:10" x14ac:dyDescent="0.15">
      <c r="A1437" s="147">
        <v>6435</v>
      </c>
      <c r="B1437" s="147">
        <v>2466.33</v>
      </c>
      <c r="C1437" s="147">
        <v>2309.42</v>
      </c>
      <c r="D1437" s="147">
        <v>156.91999999999999</v>
      </c>
      <c r="E1437" s="147">
        <v>1923.25</v>
      </c>
      <c r="F1437" s="147">
        <v>1842</v>
      </c>
      <c r="G1437" s="147">
        <v>81.25</v>
      </c>
      <c r="H1437" s="147">
        <v>1937.17</v>
      </c>
      <c r="I1437" s="147">
        <v>1855.92</v>
      </c>
      <c r="J1437" s="147">
        <v>81.25</v>
      </c>
    </row>
    <row r="1438" spans="1:10" x14ac:dyDescent="0.15">
      <c r="A1438" s="146">
        <v>6439.5</v>
      </c>
      <c r="B1438" s="146">
        <v>2468.58</v>
      </c>
      <c r="C1438" s="146">
        <v>2311.92</v>
      </c>
      <c r="D1438" s="146">
        <v>156.66999999999999</v>
      </c>
      <c r="E1438" s="146">
        <v>1925.5</v>
      </c>
      <c r="F1438" s="146">
        <v>1844.33</v>
      </c>
      <c r="G1438" s="146">
        <v>81.17</v>
      </c>
      <c r="H1438" s="146">
        <v>1939.42</v>
      </c>
      <c r="I1438" s="146">
        <v>1858.25</v>
      </c>
      <c r="J1438" s="146">
        <v>81.17</v>
      </c>
    </row>
    <row r="1439" spans="1:10" x14ac:dyDescent="0.15">
      <c r="A1439" s="147">
        <v>6444</v>
      </c>
      <c r="B1439" s="147">
        <v>2470.83</v>
      </c>
      <c r="C1439" s="147">
        <v>2314.42</v>
      </c>
      <c r="D1439" s="147">
        <v>156.41999999999999</v>
      </c>
      <c r="E1439" s="147">
        <v>1927.75</v>
      </c>
      <c r="F1439" s="147">
        <v>1846.75</v>
      </c>
      <c r="G1439" s="147">
        <v>81</v>
      </c>
      <c r="H1439" s="147">
        <v>1941.67</v>
      </c>
      <c r="I1439" s="147">
        <v>1860.67</v>
      </c>
      <c r="J1439" s="147">
        <v>81</v>
      </c>
    </row>
    <row r="1440" spans="1:10" x14ac:dyDescent="0.15">
      <c r="A1440" s="146">
        <v>6448.5</v>
      </c>
      <c r="B1440" s="146">
        <v>2473.08</v>
      </c>
      <c r="C1440" s="146">
        <v>2316.92</v>
      </c>
      <c r="D1440" s="146">
        <v>156.16999999999999</v>
      </c>
      <c r="E1440" s="146">
        <v>1930</v>
      </c>
      <c r="F1440" s="146">
        <v>1849.17</v>
      </c>
      <c r="G1440" s="146">
        <v>80.83</v>
      </c>
      <c r="H1440" s="146">
        <v>1943.92</v>
      </c>
      <c r="I1440" s="146">
        <v>1863.08</v>
      </c>
      <c r="J1440" s="146">
        <v>80.83</v>
      </c>
    </row>
    <row r="1441" spans="1:10" x14ac:dyDescent="0.15">
      <c r="A1441" s="147">
        <v>6453</v>
      </c>
      <c r="B1441" s="147">
        <v>2475.25</v>
      </c>
      <c r="C1441" s="147">
        <v>2319.42</v>
      </c>
      <c r="D1441" s="147">
        <v>155.83000000000001</v>
      </c>
      <c r="E1441" s="147">
        <v>1932.17</v>
      </c>
      <c r="F1441" s="147">
        <v>1851.42</v>
      </c>
      <c r="G1441" s="147">
        <v>80.75</v>
      </c>
      <c r="H1441" s="147">
        <v>1946.08</v>
      </c>
      <c r="I1441" s="147">
        <v>1865.33</v>
      </c>
      <c r="J1441" s="147">
        <v>80.75</v>
      </c>
    </row>
    <row r="1442" spans="1:10" x14ac:dyDescent="0.15">
      <c r="A1442" s="146">
        <v>6457.5</v>
      </c>
      <c r="B1442" s="146">
        <v>2477.5</v>
      </c>
      <c r="C1442" s="146">
        <v>2321.92</v>
      </c>
      <c r="D1442" s="146">
        <v>155.58000000000001</v>
      </c>
      <c r="E1442" s="146">
        <v>1934.42</v>
      </c>
      <c r="F1442" s="146">
        <v>1853.83</v>
      </c>
      <c r="G1442" s="146">
        <v>80.58</v>
      </c>
      <c r="H1442" s="146">
        <v>1948.33</v>
      </c>
      <c r="I1442" s="146">
        <v>1867.75</v>
      </c>
      <c r="J1442" s="146">
        <v>80.58</v>
      </c>
    </row>
    <row r="1443" spans="1:10" x14ac:dyDescent="0.15">
      <c r="A1443" s="147">
        <v>6462</v>
      </c>
      <c r="B1443" s="147">
        <v>2479.75</v>
      </c>
      <c r="C1443" s="147">
        <v>2324.42</v>
      </c>
      <c r="D1443" s="147">
        <v>155.33000000000001</v>
      </c>
      <c r="E1443" s="147">
        <v>1936.67</v>
      </c>
      <c r="F1443" s="147">
        <v>1856.25</v>
      </c>
      <c r="G1443" s="147">
        <v>80.42</v>
      </c>
      <c r="H1443" s="147">
        <v>1950.58</v>
      </c>
      <c r="I1443" s="147">
        <v>1870.17</v>
      </c>
      <c r="J1443" s="147">
        <v>80.42</v>
      </c>
    </row>
    <row r="1444" spans="1:10" x14ac:dyDescent="0.15">
      <c r="A1444" s="146">
        <v>6466.5</v>
      </c>
      <c r="B1444" s="146">
        <v>2482</v>
      </c>
      <c r="C1444" s="146">
        <v>2326.92</v>
      </c>
      <c r="D1444" s="146">
        <v>155.08000000000001</v>
      </c>
      <c r="E1444" s="146">
        <v>1938.92</v>
      </c>
      <c r="F1444" s="146">
        <v>1858.58</v>
      </c>
      <c r="G1444" s="146">
        <v>80.33</v>
      </c>
      <c r="H1444" s="146">
        <v>1952.83</v>
      </c>
      <c r="I1444" s="146">
        <v>1872.5</v>
      </c>
      <c r="J1444" s="146">
        <v>80.33</v>
      </c>
    </row>
    <row r="1445" spans="1:10" x14ac:dyDescent="0.15">
      <c r="A1445" s="147">
        <v>6471</v>
      </c>
      <c r="B1445" s="147">
        <v>2484.17</v>
      </c>
      <c r="C1445" s="147">
        <v>2329.33</v>
      </c>
      <c r="D1445" s="147">
        <v>154.83000000000001</v>
      </c>
      <c r="E1445" s="147">
        <v>1941.08</v>
      </c>
      <c r="F1445" s="147">
        <v>1860.92</v>
      </c>
      <c r="G1445" s="147">
        <v>80.17</v>
      </c>
      <c r="H1445" s="147">
        <v>1955</v>
      </c>
      <c r="I1445" s="147">
        <v>1874.83</v>
      </c>
      <c r="J1445" s="147">
        <v>80.17</v>
      </c>
    </row>
    <row r="1446" spans="1:10" x14ac:dyDescent="0.15">
      <c r="A1446" s="146">
        <v>6475.5</v>
      </c>
      <c r="B1446" s="146">
        <v>2486.42</v>
      </c>
      <c r="C1446" s="146">
        <v>2331.83</v>
      </c>
      <c r="D1446" s="146">
        <v>154.58000000000001</v>
      </c>
      <c r="E1446" s="146">
        <v>1943.33</v>
      </c>
      <c r="F1446" s="146">
        <v>1863.33</v>
      </c>
      <c r="G1446" s="146">
        <v>80</v>
      </c>
      <c r="H1446" s="146">
        <v>1957.25</v>
      </c>
      <c r="I1446" s="146">
        <v>1877.25</v>
      </c>
      <c r="J1446" s="146">
        <v>80</v>
      </c>
    </row>
    <row r="1447" spans="1:10" x14ac:dyDescent="0.15">
      <c r="A1447" s="147">
        <v>6480</v>
      </c>
      <c r="B1447" s="147">
        <v>2488.67</v>
      </c>
      <c r="C1447" s="147">
        <v>2334.42</v>
      </c>
      <c r="D1447" s="147">
        <v>154.25</v>
      </c>
      <c r="E1447" s="147">
        <v>1945.58</v>
      </c>
      <c r="F1447" s="147">
        <v>1865.67</v>
      </c>
      <c r="G1447" s="147">
        <v>79.92</v>
      </c>
      <c r="H1447" s="147">
        <v>1959.5</v>
      </c>
      <c r="I1447" s="147">
        <v>1879.58</v>
      </c>
      <c r="J1447" s="147">
        <v>79.92</v>
      </c>
    </row>
    <row r="1448" spans="1:10" x14ac:dyDescent="0.15">
      <c r="A1448" s="146">
        <v>6484.5</v>
      </c>
      <c r="B1448" s="146">
        <v>2490.83</v>
      </c>
      <c r="C1448" s="146">
        <v>2336.83</v>
      </c>
      <c r="D1448" s="146">
        <v>154</v>
      </c>
      <c r="E1448" s="146">
        <v>1947.75</v>
      </c>
      <c r="F1448" s="146">
        <v>1868</v>
      </c>
      <c r="G1448" s="146">
        <v>79.75</v>
      </c>
      <c r="H1448" s="146">
        <v>1961.67</v>
      </c>
      <c r="I1448" s="146">
        <v>1881.92</v>
      </c>
      <c r="J1448" s="146">
        <v>79.75</v>
      </c>
    </row>
    <row r="1449" spans="1:10" x14ac:dyDescent="0.15">
      <c r="A1449" s="147">
        <v>6489</v>
      </c>
      <c r="B1449" s="147">
        <v>2493.08</v>
      </c>
      <c r="C1449" s="147">
        <v>2339.33</v>
      </c>
      <c r="D1449" s="147">
        <v>153.75</v>
      </c>
      <c r="E1449" s="147">
        <v>1950</v>
      </c>
      <c r="F1449" s="147">
        <v>1870.33</v>
      </c>
      <c r="G1449" s="147">
        <v>79.67</v>
      </c>
      <c r="H1449" s="147">
        <v>1963.92</v>
      </c>
      <c r="I1449" s="147">
        <v>1884.25</v>
      </c>
      <c r="J1449" s="147">
        <v>79.67</v>
      </c>
    </row>
    <row r="1450" spans="1:10" x14ac:dyDescent="0.15">
      <c r="A1450" s="146">
        <v>6493.5</v>
      </c>
      <c r="B1450" s="146">
        <v>2495.33</v>
      </c>
      <c r="C1450" s="146">
        <v>2341.83</v>
      </c>
      <c r="D1450" s="146">
        <v>153.5</v>
      </c>
      <c r="E1450" s="146">
        <v>1952.25</v>
      </c>
      <c r="F1450" s="146">
        <v>1872.75</v>
      </c>
      <c r="G1450" s="146">
        <v>79.5</v>
      </c>
      <c r="H1450" s="146">
        <v>1966.17</v>
      </c>
      <c r="I1450" s="146">
        <v>1886.67</v>
      </c>
      <c r="J1450" s="146">
        <v>79.5</v>
      </c>
    </row>
    <row r="1451" spans="1:10" x14ac:dyDescent="0.15">
      <c r="A1451" s="147">
        <v>6498</v>
      </c>
      <c r="B1451" s="147">
        <v>2497.58</v>
      </c>
      <c r="C1451" s="147">
        <v>2344.33</v>
      </c>
      <c r="D1451" s="147">
        <v>153.25</v>
      </c>
      <c r="E1451" s="147">
        <v>1954.5</v>
      </c>
      <c r="F1451" s="147">
        <v>1875.17</v>
      </c>
      <c r="G1451" s="147">
        <v>79.33</v>
      </c>
      <c r="H1451" s="147">
        <v>1968.42</v>
      </c>
      <c r="I1451" s="147">
        <v>1889.08</v>
      </c>
      <c r="J1451" s="147">
        <v>79.33</v>
      </c>
    </row>
    <row r="1452" spans="1:10" x14ac:dyDescent="0.15">
      <c r="A1452" s="146">
        <v>6502.5</v>
      </c>
      <c r="B1452" s="146">
        <v>2499.75</v>
      </c>
      <c r="C1452" s="146">
        <v>2346.75</v>
      </c>
      <c r="D1452" s="146">
        <v>153</v>
      </c>
      <c r="E1452" s="146">
        <v>1956.67</v>
      </c>
      <c r="F1452" s="146">
        <v>1877.42</v>
      </c>
      <c r="G1452" s="146">
        <v>79.25</v>
      </c>
      <c r="H1452" s="146">
        <v>1970.58</v>
      </c>
      <c r="I1452" s="146">
        <v>1891.33</v>
      </c>
      <c r="J1452" s="146">
        <v>79.25</v>
      </c>
    </row>
    <row r="1453" spans="1:10" x14ac:dyDescent="0.15">
      <c r="A1453" s="147">
        <v>6507</v>
      </c>
      <c r="B1453" s="147">
        <v>2502</v>
      </c>
      <c r="C1453" s="147">
        <v>2349.33</v>
      </c>
      <c r="D1453" s="147">
        <v>152.66999999999999</v>
      </c>
      <c r="E1453" s="147">
        <v>1958.92</v>
      </c>
      <c r="F1453" s="147">
        <v>1879.83</v>
      </c>
      <c r="G1453" s="147">
        <v>79.08</v>
      </c>
      <c r="H1453" s="147">
        <v>1972.83</v>
      </c>
      <c r="I1453" s="147">
        <v>1893.75</v>
      </c>
      <c r="J1453" s="147">
        <v>79.08</v>
      </c>
    </row>
    <row r="1454" spans="1:10" x14ac:dyDescent="0.15">
      <c r="A1454" s="146">
        <v>6511.5</v>
      </c>
      <c r="B1454" s="146">
        <v>2504.25</v>
      </c>
      <c r="C1454" s="146">
        <v>2351.83</v>
      </c>
      <c r="D1454" s="146">
        <v>152.41999999999999</v>
      </c>
      <c r="E1454" s="146">
        <v>1961.17</v>
      </c>
      <c r="F1454" s="146">
        <v>1882.25</v>
      </c>
      <c r="G1454" s="146">
        <v>78.92</v>
      </c>
      <c r="H1454" s="146">
        <v>1975.08</v>
      </c>
      <c r="I1454" s="146">
        <v>1896.17</v>
      </c>
      <c r="J1454" s="146">
        <v>78.92</v>
      </c>
    </row>
    <row r="1455" spans="1:10" x14ac:dyDescent="0.15">
      <c r="A1455" s="147">
        <v>6516</v>
      </c>
      <c r="B1455" s="147">
        <v>2506.5</v>
      </c>
      <c r="C1455" s="147">
        <v>2354.33</v>
      </c>
      <c r="D1455" s="147">
        <v>152.16999999999999</v>
      </c>
      <c r="E1455" s="147">
        <v>1963.42</v>
      </c>
      <c r="F1455" s="147">
        <v>1884.58</v>
      </c>
      <c r="G1455" s="147">
        <v>78.83</v>
      </c>
      <c r="H1455" s="147">
        <v>1977.33</v>
      </c>
      <c r="I1455" s="147">
        <v>1898.5</v>
      </c>
      <c r="J1455" s="147">
        <v>78.83</v>
      </c>
    </row>
    <row r="1456" spans="1:10" x14ac:dyDescent="0.15">
      <c r="A1456" s="146">
        <v>6520.5</v>
      </c>
      <c r="B1456" s="146">
        <v>2508.67</v>
      </c>
      <c r="C1456" s="146">
        <v>2356.75</v>
      </c>
      <c r="D1456" s="146">
        <v>151.91999999999999</v>
      </c>
      <c r="E1456" s="146">
        <v>1965.58</v>
      </c>
      <c r="F1456" s="146">
        <v>1886.92</v>
      </c>
      <c r="G1456" s="146">
        <v>78.67</v>
      </c>
      <c r="H1456" s="146">
        <v>1979.5</v>
      </c>
      <c r="I1456" s="146">
        <v>1900.83</v>
      </c>
      <c r="J1456" s="146">
        <v>78.67</v>
      </c>
    </row>
    <row r="1457" spans="1:10" x14ac:dyDescent="0.15">
      <c r="A1457" s="147">
        <v>6525</v>
      </c>
      <c r="B1457" s="147">
        <v>2510.92</v>
      </c>
      <c r="C1457" s="147">
        <v>2359.25</v>
      </c>
      <c r="D1457" s="147">
        <v>151.66999999999999</v>
      </c>
      <c r="E1457" s="147">
        <v>1967.83</v>
      </c>
      <c r="F1457" s="147">
        <v>1889.33</v>
      </c>
      <c r="G1457" s="147">
        <v>78.5</v>
      </c>
      <c r="H1457" s="147">
        <v>1981.75</v>
      </c>
      <c r="I1457" s="147">
        <v>1903.25</v>
      </c>
      <c r="J1457" s="147">
        <v>78.5</v>
      </c>
    </row>
    <row r="1458" spans="1:10" x14ac:dyDescent="0.15">
      <c r="A1458" s="146">
        <v>6529.5</v>
      </c>
      <c r="B1458" s="146">
        <v>2513.17</v>
      </c>
      <c r="C1458" s="146">
        <v>2361.75</v>
      </c>
      <c r="D1458" s="146">
        <v>151.41999999999999</v>
      </c>
      <c r="E1458" s="146">
        <v>1970.08</v>
      </c>
      <c r="F1458" s="146">
        <v>1891.67</v>
      </c>
      <c r="G1458" s="146">
        <v>78.42</v>
      </c>
      <c r="H1458" s="146">
        <v>1984</v>
      </c>
      <c r="I1458" s="146">
        <v>1905.58</v>
      </c>
      <c r="J1458" s="146">
        <v>78.42</v>
      </c>
    </row>
    <row r="1459" spans="1:10" x14ac:dyDescent="0.15">
      <c r="A1459" s="147">
        <v>6534</v>
      </c>
      <c r="B1459" s="147">
        <v>2515.33</v>
      </c>
      <c r="C1459" s="147">
        <v>2364.25</v>
      </c>
      <c r="D1459" s="147">
        <v>151.08000000000001</v>
      </c>
      <c r="E1459" s="147">
        <v>1972.25</v>
      </c>
      <c r="F1459" s="147">
        <v>1894</v>
      </c>
      <c r="G1459" s="147">
        <v>78.25</v>
      </c>
      <c r="H1459" s="147">
        <v>1986.17</v>
      </c>
      <c r="I1459" s="147">
        <v>1907.92</v>
      </c>
      <c r="J1459" s="147">
        <v>78.25</v>
      </c>
    </row>
    <row r="1460" spans="1:10" x14ac:dyDescent="0.15">
      <c r="A1460" s="146">
        <v>6538.5</v>
      </c>
      <c r="B1460" s="146">
        <v>2517.58</v>
      </c>
      <c r="C1460" s="146">
        <v>2366.75</v>
      </c>
      <c r="D1460" s="146">
        <v>150.83000000000001</v>
      </c>
      <c r="E1460" s="146">
        <v>1974.5</v>
      </c>
      <c r="F1460" s="146">
        <v>1896.33</v>
      </c>
      <c r="G1460" s="146">
        <v>78.17</v>
      </c>
      <c r="H1460" s="146">
        <v>1988.42</v>
      </c>
      <c r="I1460" s="146">
        <v>1910.25</v>
      </c>
      <c r="J1460" s="146">
        <v>78.17</v>
      </c>
    </row>
    <row r="1461" spans="1:10" x14ac:dyDescent="0.15">
      <c r="A1461" s="147">
        <v>6543</v>
      </c>
      <c r="B1461" s="147">
        <v>2519.83</v>
      </c>
      <c r="C1461" s="147">
        <v>2369.25</v>
      </c>
      <c r="D1461" s="147">
        <v>150.58000000000001</v>
      </c>
      <c r="E1461" s="147">
        <v>1976.75</v>
      </c>
      <c r="F1461" s="147">
        <v>1898.75</v>
      </c>
      <c r="G1461" s="147">
        <v>78</v>
      </c>
      <c r="H1461" s="147">
        <v>1990.67</v>
      </c>
      <c r="I1461" s="147">
        <v>1912.67</v>
      </c>
      <c r="J1461" s="147">
        <v>78</v>
      </c>
    </row>
    <row r="1462" spans="1:10" x14ac:dyDescent="0.15">
      <c r="A1462" s="146">
        <v>6547.5</v>
      </c>
      <c r="B1462" s="146">
        <v>2522.08</v>
      </c>
      <c r="C1462" s="146">
        <v>2371.75</v>
      </c>
      <c r="D1462" s="146">
        <v>150.33000000000001</v>
      </c>
      <c r="E1462" s="146">
        <v>1979</v>
      </c>
      <c r="F1462" s="146">
        <v>1901.17</v>
      </c>
      <c r="G1462" s="146">
        <v>77.83</v>
      </c>
      <c r="H1462" s="146">
        <v>1992.92</v>
      </c>
      <c r="I1462" s="146">
        <v>1915.08</v>
      </c>
      <c r="J1462" s="146">
        <v>77.83</v>
      </c>
    </row>
    <row r="1463" spans="1:10" x14ac:dyDescent="0.15">
      <c r="A1463" s="147">
        <v>6552</v>
      </c>
      <c r="B1463" s="147">
        <v>2524.25</v>
      </c>
      <c r="C1463" s="147">
        <v>2374.17</v>
      </c>
      <c r="D1463" s="147">
        <v>150.08000000000001</v>
      </c>
      <c r="E1463" s="147">
        <v>1981.17</v>
      </c>
      <c r="F1463" s="147">
        <v>1903.42</v>
      </c>
      <c r="G1463" s="147">
        <v>77.75</v>
      </c>
      <c r="H1463" s="147">
        <v>1995.08</v>
      </c>
      <c r="I1463" s="147">
        <v>1917.33</v>
      </c>
      <c r="J1463" s="147">
        <v>77.75</v>
      </c>
    </row>
    <row r="1464" spans="1:10" x14ac:dyDescent="0.15">
      <c r="A1464" s="146">
        <v>6556.5</v>
      </c>
      <c r="B1464" s="146">
        <v>2526.5</v>
      </c>
      <c r="C1464" s="146">
        <v>2376.67</v>
      </c>
      <c r="D1464" s="146">
        <v>149.83000000000001</v>
      </c>
      <c r="E1464" s="146">
        <v>1983.42</v>
      </c>
      <c r="F1464" s="146">
        <v>1905.83</v>
      </c>
      <c r="G1464" s="146">
        <v>77.58</v>
      </c>
      <c r="H1464" s="146">
        <v>1997.33</v>
      </c>
      <c r="I1464" s="146">
        <v>1919.75</v>
      </c>
      <c r="J1464" s="146">
        <v>77.58</v>
      </c>
    </row>
    <row r="1465" spans="1:10" x14ac:dyDescent="0.15">
      <c r="A1465" s="147">
        <v>6561</v>
      </c>
      <c r="B1465" s="147">
        <v>2528.75</v>
      </c>
      <c r="C1465" s="147">
        <v>2379.25</v>
      </c>
      <c r="D1465" s="147">
        <v>149.5</v>
      </c>
      <c r="E1465" s="147">
        <v>1985.67</v>
      </c>
      <c r="F1465" s="147">
        <v>1908.25</v>
      </c>
      <c r="G1465" s="147">
        <v>77.42</v>
      </c>
      <c r="H1465" s="147">
        <v>1999.58</v>
      </c>
      <c r="I1465" s="147">
        <v>1922.17</v>
      </c>
      <c r="J1465" s="147">
        <v>77.42</v>
      </c>
    </row>
    <row r="1466" spans="1:10" x14ac:dyDescent="0.15">
      <c r="A1466" s="146">
        <v>6565.5</v>
      </c>
      <c r="B1466" s="146">
        <v>2531</v>
      </c>
      <c r="C1466" s="146">
        <v>2381.75</v>
      </c>
      <c r="D1466" s="146">
        <v>149.25</v>
      </c>
      <c r="E1466" s="146">
        <v>1987.92</v>
      </c>
      <c r="F1466" s="146">
        <v>1910.58</v>
      </c>
      <c r="G1466" s="146">
        <v>77.33</v>
      </c>
      <c r="H1466" s="146">
        <v>2001.83</v>
      </c>
      <c r="I1466" s="146">
        <v>1924.5</v>
      </c>
      <c r="J1466" s="146">
        <v>77.33</v>
      </c>
    </row>
    <row r="1467" spans="1:10" x14ac:dyDescent="0.15">
      <c r="A1467" s="147">
        <v>6570</v>
      </c>
      <c r="B1467" s="147">
        <v>2533.17</v>
      </c>
      <c r="C1467" s="147">
        <v>2384.17</v>
      </c>
      <c r="D1467" s="147">
        <v>149</v>
      </c>
      <c r="E1467" s="147">
        <v>1990.08</v>
      </c>
      <c r="F1467" s="147">
        <v>1912.92</v>
      </c>
      <c r="G1467" s="147">
        <v>77.17</v>
      </c>
      <c r="H1467" s="147">
        <v>2004</v>
      </c>
      <c r="I1467" s="147">
        <v>1926.83</v>
      </c>
      <c r="J1467" s="147">
        <v>77.17</v>
      </c>
    </row>
    <row r="1468" spans="1:10" x14ac:dyDescent="0.15">
      <c r="A1468" s="146">
        <v>6574.5</v>
      </c>
      <c r="B1468" s="146">
        <v>2535.42</v>
      </c>
      <c r="C1468" s="146">
        <v>2386.67</v>
      </c>
      <c r="D1468" s="146">
        <v>148.75</v>
      </c>
      <c r="E1468" s="146">
        <v>1992.33</v>
      </c>
      <c r="F1468" s="146">
        <v>1915.33</v>
      </c>
      <c r="G1468" s="146">
        <v>77</v>
      </c>
      <c r="H1468" s="146">
        <v>2006.25</v>
      </c>
      <c r="I1468" s="146">
        <v>1929.25</v>
      </c>
      <c r="J1468" s="146">
        <v>77</v>
      </c>
    </row>
    <row r="1469" spans="1:10" x14ac:dyDescent="0.15">
      <c r="A1469" s="147">
        <v>6579</v>
      </c>
      <c r="B1469" s="147">
        <v>2537.67</v>
      </c>
      <c r="C1469" s="147">
        <v>2389.17</v>
      </c>
      <c r="D1469" s="147">
        <v>148.5</v>
      </c>
      <c r="E1469" s="147">
        <v>1994.58</v>
      </c>
      <c r="F1469" s="147">
        <v>1917.67</v>
      </c>
      <c r="G1469" s="147">
        <v>76.92</v>
      </c>
      <c r="H1469" s="147">
        <v>2008.5</v>
      </c>
      <c r="I1469" s="147">
        <v>1931.58</v>
      </c>
      <c r="J1469" s="147">
        <v>76.92</v>
      </c>
    </row>
    <row r="1470" spans="1:10" x14ac:dyDescent="0.15">
      <c r="A1470" s="146">
        <v>6583.5</v>
      </c>
      <c r="B1470" s="146">
        <v>2539.83</v>
      </c>
      <c r="C1470" s="146">
        <v>2391.58</v>
      </c>
      <c r="D1470" s="146">
        <v>148.25</v>
      </c>
      <c r="E1470" s="146">
        <v>1996.75</v>
      </c>
      <c r="F1470" s="146">
        <v>1920</v>
      </c>
      <c r="G1470" s="146">
        <v>76.75</v>
      </c>
      <c r="H1470" s="146">
        <v>2010.67</v>
      </c>
      <c r="I1470" s="146">
        <v>1933.92</v>
      </c>
      <c r="J1470" s="146">
        <v>76.75</v>
      </c>
    </row>
    <row r="1471" spans="1:10" x14ac:dyDescent="0.15">
      <c r="A1471" s="147">
        <v>6588</v>
      </c>
      <c r="B1471" s="147">
        <v>2542.08</v>
      </c>
      <c r="C1471" s="147">
        <v>2394.17</v>
      </c>
      <c r="D1471" s="147">
        <v>147.91999999999999</v>
      </c>
      <c r="E1471" s="147">
        <v>1999</v>
      </c>
      <c r="F1471" s="147">
        <v>1922.33</v>
      </c>
      <c r="G1471" s="147">
        <v>76.67</v>
      </c>
      <c r="H1471" s="147">
        <v>2012.92</v>
      </c>
      <c r="I1471" s="147">
        <v>1936.25</v>
      </c>
      <c r="J1471" s="147">
        <v>76.67</v>
      </c>
    </row>
    <row r="1472" spans="1:10" x14ac:dyDescent="0.15">
      <c r="A1472" s="146">
        <v>6592.5</v>
      </c>
      <c r="B1472" s="146">
        <v>2544.33</v>
      </c>
      <c r="C1472" s="146">
        <v>2396.67</v>
      </c>
      <c r="D1472" s="146">
        <v>147.66999999999999</v>
      </c>
      <c r="E1472" s="146">
        <v>2001.25</v>
      </c>
      <c r="F1472" s="146">
        <v>1924.75</v>
      </c>
      <c r="G1472" s="146">
        <v>76.5</v>
      </c>
      <c r="H1472" s="146">
        <v>2015.17</v>
      </c>
      <c r="I1472" s="146">
        <v>1938.67</v>
      </c>
      <c r="J1472" s="146">
        <v>76.5</v>
      </c>
    </row>
    <row r="1473" spans="1:10" x14ac:dyDescent="0.15">
      <c r="A1473" s="147">
        <v>6597</v>
      </c>
      <c r="B1473" s="147">
        <v>2546.58</v>
      </c>
      <c r="C1473" s="147">
        <v>2399.17</v>
      </c>
      <c r="D1473" s="147">
        <v>147.41999999999999</v>
      </c>
      <c r="E1473" s="147">
        <v>2003.5</v>
      </c>
      <c r="F1473" s="147">
        <v>1927.17</v>
      </c>
      <c r="G1473" s="147">
        <v>76.33</v>
      </c>
      <c r="H1473" s="147">
        <v>2017.42</v>
      </c>
      <c r="I1473" s="147">
        <v>1941.08</v>
      </c>
      <c r="J1473" s="147">
        <v>76.33</v>
      </c>
    </row>
    <row r="1474" spans="1:10" x14ac:dyDescent="0.15">
      <c r="A1474" s="146">
        <v>6601.5</v>
      </c>
      <c r="B1474" s="146">
        <v>2548.75</v>
      </c>
      <c r="C1474" s="146">
        <v>2401.58</v>
      </c>
      <c r="D1474" s="146">
        <v>147.16999999999999</v>
      </c>
      <c r="E1474" s="146">
        <v>2005.67</v>
      </c>
      <c r="F1474" s="146">
        <v>1929.42</v>
      </c>
      <c r="G1474" s="146">
        <v>76.25</v>
      </c>
      <c r="H1474" s="146">
        <v>2019.58</v>
      </c>
      <c r="I1474" s="146">
        <v>1943.33</v>
      </c>
      <c r="J1474" s="146">
        <v>76.25</v>
      </c>
    </row>
    <row r="1475" spans="1:10" x14ac:dyDescent="0.15">
      <c r="A1475" s="147">
        <v>6606</v>
      </c>
      <c r="B1475" s="147">
        <v>2551</v>
      </c>
      <c r="C1475" s="147">
        <v>2404.08</v>
      </c>
      <c r="D1475" s="147">
        <v>146.91999999999999</v>
      </c>
      <c r="E1475" s="147">
        <v>2007.92</v>
      </c>
      <c r="F1475" s="147">
        <v>1931.83</v>
      </c>
      <c r="G1475" s="147">
        <v>76.08</v>
      </c>
      <c r="H1475" s="147">
        <v>2021.83</v>
      </c>
      <c r="I1475" s="147">
        <v>1945.75</v>
      </c>
      <c r="J1475" s="147">
        <v>76.08</v>
      </c>
    </row>
    <row r="1476" spans="1:10" x14ac:dyDescent="0.15">
      <c r="A1476" s="146">
        <v>6610.5</v>
      </c>
      <c r="B1476" s="146">
        <v>2553.25</v>
      </c>
      <c r="C1476" s="146">
        <v>2406.58</v>
      </c>
      <c r="D1476" s="146">
        <v>146.66999999999999</v>
      </c>
      <c r="E1476" s="146">
        <v>2010.17</v>
      </c>
      <c r="F1476" s="146">
        <v>1934.25</v>
      </c>
      <c r="G1476" s="146">
        <v>75.92</v>
      </c>
      <c r="H1476" s="146">
        <v>2024.08</v>
      </c>
      <c r="I1476" s="146">
        <v>1948.17</v>
      </c>
      <c r="J1476" s="146">
        <v>75.92</v>
      </c>
    </row>
    <row r="1477" spans="1:10" x14ac:dyDescent="0.15">
      <c r="A1477" s="147">
        <v>6615</v>
      </c>
      <c r="B1477" s="147">
        <v>2555.5</v>
      </c>
      <c r="C1477" s="147">
        <v>2409.17</v>
      </c>
      <c r="D1477" s="147">
        <v>146.33000000000001</v>
      </c>
      <c r="E1477" s="147">
        <v>2012.42</v>
      </c>
      <c r="F1477" s="147">
        <v>1936.58</v>
      </c>
      <c r="G1477" s="147">
        <v>75.83</v>
      </c>
      <c r="H1477" s="147">
        <v>2026.33</v>
      </c>
      <c r="I1477" s="147">
        <v>1950.5</v>
      </c>
      <c r="J1477" s="147">
        <v>75.83</v>
      </c>
    </row>
    <row r="1478" spans="1:10" x14ac:dyDescent="0.15">
      <c r="A1478" s="146">
        <v>6619.5</v>
      </c>
      <c r="B1478" s="146">
        <v>2557.67</v>
      </c>
      <c r="C1478" s="146">
        <v>2411.58</v>
      </c>
      <c r="D1478" s="146">
        <v>146.08000000000001</v>
      </c>
      <c r="E1478" s="146">
        <v>2014.58</v>
      </c>
      <c r="F1478" s="146">
        <v>1938.92</v>
      </c>
      <c r="G1478" s="146">
        <v>75.67</v>
      </c>
      <c r="H1478" s="146">
        <v>2028.5</v>
      </c>
      <c r="I1478" s="146">
        <v>1952.83</v>
      </c>
      <c r="J1478" s="146">
        <v>75.67</v>
      </c>
    </row>
    <row r="1479" spans="1:10" x14ac:dyDescent="0.15">
      <c r="A1479" s="147">
        <v>6624</v>
      </c>
      <c r="B1479" s="147">
        <v>2559.92</v>
      </c>
      <c r="C1479" s="147">
        <v>2414.08</v>
      </c>
      <c r="D1479" s="147">
        <v>145.83000000000001</v>
      </c>
      <c r="E1479" s="147">
        <v>2016.83</v>
      </c>
      <c r="F1479" s="147">
        <v>1941.33</v>
      </c>
      <c r="G1479" s="147">
        <v>75.5</v>
      </c>
      <c r="H1479" s="147">
        <v>2030.75</v>
      </c>
      <c r="I1479" s="147">
        <v>1955.25</v>
      </c>
      <c r="J1479" s="147">
        <v>75.5</v>
      </c>
    </row>
    <row r="1480" spans="1:10" x14ac:dyDescent="0.15">
      <c r="A1480" s="146">
        <v>6628.5</v>
      </c>
      <c r="B1480" s="146">
        <v>2562.17</v>
      </c>
      <c r="C1480" s="146">
        <v>2416.58</v>
      </c>
      <c r="D1480" s="146">
        <v>145.58000000000001</v>
      </c>
      <c r="E1480" s="146">
        <v>2019.08</v>
      </c>
      <c r="F1480" s="146">
        <v>1943.67</v>
      </c>
      <c r="G1480" s="146">
        <v>75.42</v>
      </c>
      <c r="H1480" s="146">
        <v>2033</v>
      </c>
      <c r="I1480" s="146">
        <v>1957.58</v>
      </c>
      <c r="J1480" s="146">
        <v>75.42</v>
      </c>
    </row>
    <row r="1481" spans="1:10" x14ac:dyDescent="0.15">
      <c r="A1481" s="147">
        <v>6633</v>
      </c>
      <c r="B1481" s="147">
        <v>2564.42</v>
      </c>
      <c r="C1481" s="147">
        <v>2419.08</v>
      </c>
      <c r="D1481" s="147">
        <v>145.33000000000001</v>
      </c>
      <c r="E1481" s="147">
        <v>2021.33</v>
      </c>
      <c r="F1481" s="147">
        <v>1946.08</v>
      </c>
      <c r="G1481" s="147">
        <v>75.25</v>
      </c>
      <c r="H1481" s="147">
        <v>2035.25</v>
      </c>
      <c r="I1481" s="147">
        <v>1960</v>
      </c>
      <c r="J1481" s="147">
        <v>75.25</v>
      </c>
    </row>
    <row r="1482" spans="1:10" x14ac:dyDescent="0.15">
      <c r="A1482" s="146">
        <v>6637.5</v>
      </c>
      <c r="B1482" s="146">
        <v>2566.58</v>
      </c>
      <c r="C1482" s="146">
        <v>2421.5</v>
      </c>
      <c r="D1482" s="146">
        <v>145.08000000000001</v>
      </c>
      <c r="E1482" s="146">
        <v>2023.5</v>
      </c>
      <c r="F1482" s="146">
        <v>1948.33</v>
      </c>
      <c r="G1482" s="146">
        <v>75.17</v>
      </c>
      <c r="H1482" s="146">
        <v>2037.42</v>
      </c>
      <c r="I1482" s="146">
        <v>1962.25</v>
      </c>
      <c r="J1482" s="146">
        <v>75.17</v>
      </c>
    </row>
    <row r="1483" spans="1:10" x14ac:dyDescent="0.15">
      <c r="A1483" s="147">
        <v>6642</v>
      </c>
      <c r="B1483" s="147">
        <v>2568.83</v>
      </c>
      <c r="C1483" s="147">
        <v>2424.08</v>
      </c>
      <c r="D1483" s="147">
        <v>144.75</v>
      </c>
      <c r="E1483" s="147">
        <v>2025.75</v>
      </c>
      <c r="F1483" s="147">
        <v>1950.75</v>
      </c>
      <c r="G1483" s="147">
        <v>75</v>
      </c>
      <c r="H1483" s="147">
        <v>2039.67</v>
      </c>
      <c r="I1483" s="147">
        <v>1964.67</v>
      </c>
      <c r="J1483" s="147">
        <v>75</v>
      </c>
    </row>
    <row r="1484" spans="1:10" x14ac:dyDescent="0.15">
      <c r="A1484" s="146">
        <v>6646.5</v>
      </c>
      <c r="B1484" s="146">
        <v>2571.08</v>
      </c>
      <c r="C1484" s="146">
        <v>2426.58</v>
      </c>
      <c r="D1484" s="146">
        <v>144.5</v>
      </c>
      <c r="E1484" s="146">
        <v>2028</v>
      </c>
      <c r="F1484" s="146">
        <v>1953.17</v>
      </c>
      <c r="G1484" s="146">
        <v>74.83</v>
      </c>
      <c r="H1484" s="146">
        <v>2041.92</v>
      </c>
      <c r="I1484" s="146">
        <v>1967.08</v>
      </c>
      <c r="J1484" s="146">
        <v>74.83</v>
      </c>
    </row>
    <row r="1485" spans="1:10" x14ac:dyDescent="0.15">
      <c r="A1485" s="147">
        <v>6651</v>
      </c>
      <c r="B1485" s="147">
        <v>2573.25</v>
      </c>
      <c r="C1485" s="147">
        <v>2429</v>
      </c>
      <c r="D1485" s="147">
        <v>144.25</v>
      </c>
      <c r="E1485" s="147">
        <v>2030.17</v>
      </c>
      <c r="F1485" s="147">
        <v>1955.42</v>
      </c>
      <c r="G1485" s="147">
        <v>74.75</v>
      </c>
      <c r="H1485" s="147">
        <v>2044.08</v>
      </c>
      <c r="I1485" s="147">
        <v>1969.33</v>
      </c>
      <c r="J1485" s="147">
        <v>74.75</v>
      </c>
    </row>
    <row r="1486" spans="1:10" x14ac:dyDescent="0.15">
      <c r="A1486" s="146">
        <v>6655.5</v>
      </c>
      <c r="B1486" s="146">
        <v>2575.5</v>
      </c>
      <c r="C1486" s="146">
        <v>2431.5</v>
      </c>
      <c r="D1486" s="146">
        <v>144</v>
      </c>
      <c r="E1486" s="146">
        <v>2032.42</v>
      </c>
      <c r="F1486" s="146">
        <v>1957.83</v>
      </c>
      <c r="G1486" s="146">
        <v>74.58</v>
      </c>
      <c r="H1486" s="146">
        <v>2046.33</v>
      </c>
      <c r="I1486" s="146">
        <v>1971.75</v>
      </c>
      <c r="J1486" s="146">
        <v>74.58</v>
      </c>
    </row>
    <row r="1487" spans="1:10" x14ac:dyDescent="0.15">
      <c r="A1487" s="147">
        <v>6660</v>
      </c>
      <c r="B1487" s="147">
        <v>2577.75</v>
      </c>
      <c r="C1487" s="147">
        <v>2434</v>
      </c>
      <c r="D1487" s="147">
        <v>143.75</v>
      </c>
      <c r="E1487" s="147">
        <v>2034.67</v>
      </c>
      <c r="F1487" s="147">
        <v>1960.25</v>
      </c>
      <c r="G1487" s="147">
        <v>74.42</v>
      </c>
      <c r="H1487" s="147">
        <v>2048.58</v>
      </c>
      <c r="I1487" s="147">
        <v>1974.17</v>
      </c>
      <c r="J1487" s="147">
        <v>74.42</v>
      </c>
    </row>
    <row r="1488" spans="1:10" x14ac:dyDescent="0.15">
      <c r="A1488" s="146">
        <v>6664.5</v>
      </c>
      <c r="B1488" s="146">
        <v>2580</v>
      </c>
      <c r="C1488" s="146">
        <v>2436.5</v>
      </c>
      <c r="D1488" s="146">
        <v>143.5</v>
      </c>
      <c r="E1488" s="146">
        <v>2036.92</v>
      </c>
      <c r="F1488" s="146">
        <v>1962.58</v>
      </c>
      <c r="G1488" s="146">
        <v>74.33</v>
      </c>
      <c r="H1488" s="146">
        <v>2050.83</v>
      </c>
      <c r="I1488" s="146">
        <v>1976.5</v>
      </c>
      <c r="J1488" s="146">
        <v>74.33</v>
      </c>
    </row>
    <row r="1489" spans="1:10" x14ac:dyDescent="0.15">
      <c r="A1489" s="147">
        <v>6669</v>
      </c>
      <c r="B1489" s="147">
        <v>2582.17</v>
      </c>
      <c r="C1489" s="147">
        <v>2439</v>
      </c>
      <c r="D1489" s="147">
        <v>143.16999999999999</v>
      </c>
      <c r="E1489" s="147">
        <v>2039.08</v>
      </c>
      <c r="F1489" s="147">
        <v>1964.92</v>
      </c>
      <c r="G1489" s="147">
        <v>74.17</v>
      </c>
      <c r="H1489" s="147">
        <v>2053</v>
      </c>
      <c r="I1489" s="147">
        <v>1978.83</v>
      </c>
      <c r="J1489" s="147">
        <v>74.17</v>
      </c>
    </row>
    <row r="1490" spans="1:10" x14ac:dyDescent="0.15">
      <c r="A1490" s="146">
        <v>6673.5</v>
      </c>
      <c r="B1490" s="146">
        <v>2584.42</v>
      </c>
      <c r="C1490" s="146">
        <v>2441.5</v>
      </c>
      <c r="D1490" s="146">
        <v>142.91999999999999</v>
      </c>
      <c r="E1490" s="146">
        <v>2041.33</v>
      </c>
      <c r="F1490" s="146">
        <v>1967.33</v>
      </c>
      <c r="G1490" s="146">
        <v>74</v>
      </c>
      <c r="H1490" s="146">
        <v>2055.25</v>
      </c>
      <c r="I1490" s="146">
        <v>1981.25</v>
      </c>
      <c r="J1490" s="146">
        <v>74</v>
      </c>
    </row>
    <row r="1491" spans="1:10" x14ac:dyDescent="0.15">
      <c r="A1491" s="147">
        <v>6678</v>
      </c>
      <c r="B1491" s="147">
        <v>2586.67</v>
      </c>
      <c r="C1491" s="147">
        <v>2444</v>
      </c>
      <c r="D1491" s="147">
        <v>142.66999999999999</v>
      </c>
      <c r="E1491" s="147">
        <v>2043.58</v>
      </c>
      <c r="F1491" s="147">
        <v>1969.67</v>
      </c>
      <c r="G1491" s="147">
        <v>73.92</v>
      </c>
      <c r="H1491" s="147">
        <v>2057.5</v>
      </c>
      <c r="I1491" s="147">
        <v>1983.58</v>
      </c>
      <c r="J1491" s="147">
        <v>73.92</v>
      </c>
    </row>
    <row r="1492" spans="1:10" x14ac:dyDescent="0.15">
      <c r="A1492" s="146">
        <v>6682.5</v>
      </c>
      <c r="B1492" s="146">
        <v>2588.92</v>
      </c>
      <c r="C1492" s="146">
        <v>2446.5</v>
      </c>
      <c r="D1492" s="146">
        <v>142.41999999999999</v>
      </c>
      <c r="E1492" s="146">
        <v>2045.83</v>
      </c>
      <c r="F1492" s="146">
        <v>1972.08</v>
      </c>
      <c r="G1492" s="146">
        <v>73.75</v>
      </c>
      <c r="H1492" s="146">
        <v>2059.75</v>
      </c>
      <c r="I1492" s="146">
        <v>1986</v>
      </c>
      <c r="J1492" s="146">
        <v>73.75</v>
      </c>
    </row>
    <row r="1493" spans="1:10" x14ac:dyDescent="0.15">
      <c r="A1493" s="147">
        <v>6687</v>
      </c>
      <c r="B1493" s="147">
        <v>2591.08</v>
      </c>
      <c r="C1493" s="147">
        <v>2448.92</v>
      </c>
      <c r="D1493" s="147">
        <v>142.16999999999999</v>
      </c>
      <c r="E1493" s="147">
        <v>2048</v>
      </c>
      <c r="F1493" s="147">
        <v>1974.33</v>
      </c>
      <c r="G1493" s="147">
        <v>73.67</v>
      </c>
      <c r="H1493" s="147">
        <v>2061.92</v>
      </c>
      <c r="I1493" s="147">
        <v>1988.25</v>
      </c>
      <c r="J1493" s="147">
        <v>73.67</v>
      </c>
    </row>
    <row r="1494" spans="1:10" x14ac:dyDescent="0.15">
      <c r="A1494" s="146">
        <v>6691.5</v>
      </c>
      <c r="B1494" s="146">
        <v>2593.33</v>
      </c>
      <c r="C1494" s="146">
        <v>2451.42</v>
      </c>
      <c r="D1494" s="146">
        <v>141.91999999999999</v>
      </c>
      <c r="E1494" s="146">
        <v>2050.25</v>
      </c>
      <c r="F1494" s="146">
        <v>1976.75</v>
      </c>
      <c r="G1494" s="146">
        <v>73.5</v>
      </c>
      <c r="H1494" s="146">
        <v>2064.17</v>
      </c>
      <c r="I1494" s="146">
        <v>1990.67</v>
      </c>
      <c r="J1494" s="146">
        <v>73.5</v>
      </c>
    </row>
    <row r="1495" spans="1:10" x14ac:dyDescent="0.15">
      <c r="A1495" s="147">
        <v>6696</v>
      </c>
      <c r="B1495" s="147">
        <v>2595.58</v>
      </c>
      <c r="C1495" s="147">
        <v>2453.92</v>
      </c>
      <c r="D1495" s="147">
        <v>141.66999999999999</v>
      </c>
      <c r="E1495" s="147">
        <v>2052.5</v>
      </c>
      <c r="F1495" s="147">
        <v>1979.17</v>
      </c>
      <c r="G1495" s="147">
        <v>73.33</v>
      </c>
      <c r="H1495" s="147">
        <v>2066.42</v>
      </c>
      <c r="I1495" s="147">
        <v>1993.08</v>
      </c>
      <c r="J1495" s="147">
        <v>73.33</v>
      </c>
    </row>
    <row r="1496" spans="1:10" x14ac:dyDescent="0.15">
      <c r="A1496" s="146">
        <v>6700.5</v>
      </c>
      <c r="B1496" s="146">
        <v>2597.75</v>
      </c>
      <c r="C1496" s="146">
        <v>2456.42</v>
      </c>
      <c r="D1496" s="146">
        <v>141.33000000000001</v>
      </c>
      <c r="E1496" s="146">
        <v>2054.67</v>
      </c>
      <c r="F1496" s="146">
        <v>1981.42</v>
      </c>
      <c r="G1496" s="146">
        <v>73.25</v>
      </c>
      <c r="H1496" s="146">
        <v>2068.58</v>
      </c>
      <c r="I1496" s="146">
        <v>1995.33</v>
      </c>
      <c r="J1496" s="146">
        <v>73.25</v>
      </c>
    </row>
    <row r="1497" spans="1:10" x14ac:dyDescent="0.15">
      <c r="A1497" s="147">
        <v>6705</v>
      </c>
      <c r="B1497" s="147">
        <v>2600</v>
      </c>
      <c r="C1497" s="147">
        <v>2458.92</v>
      </c>
      <c r="D1497" s="147">
        <v>141.08000000000001</v>
      </c>
      <c r="E1497" s="147">
        <v>2056.92</v>
      </c>
      <c r="F1497" s="147">
        <v>1983.83</v>
      </c>
      <c r="G1497" s="147">
        <v>73.08</v>
      </c>
      <c r="H1497" s="147">
        <v>2070.83</v>
      </c>
      <c r="I1497" s="147">
        <v>1997.75</v>
      </c>
      <c r="J1497" s="147">
        <v>73.08</v>
      </c>
    </row>
    <row r="1498" spans="1:10" x14ac:dyDescent="0.15">
      <c r="A1498" s="146">
        <v>6709.5</v>
      </c>
      <c r="B1498" s="146">
        <v>2602.25</v>
      </c>
      <c r="C1498" s="146">
        <v>2461.42</v>
      </c>
      <c r="D1498" s="146">
        <v>140.83000000000001</v>
      </c>
      <c r="E1498" s="146">
        <v>2059.17</v>
      </c>
      <c r="F1498" s="146">
        <v>1986.25</v>
      </c>
      <c r="G1498" s="146">
        <v>72.92</v>
      </c>
      <c r="H1498" s="146">
        <v>2073.08</v>
      </c>
      <c r="I1498" s="146">
        <v>2000.17</v>
      </c>
      <c r="J1498" s="146">
        <v>72.92</v>
      </c>
    </row>
    <row r="1499" spans="1:10" x14ac:dyDescent="0.15">
      <c r="A1499" s="147">
        <v>6714</v>
      </c>
      <c r="B1499" s="147">
        <v>2604.5</v>
      </c>
      <c r="C1499" s="147">
        <v>2463.92</v>
      </c>
      <c r="D1499" s="147">
        <v>140.58000000000001</v>
      </c>
      <c r="E1499" s="147">
        <v>2061.42</v>
      </c>
      <c r="F1499" s="147">
        <v>1988.58</v>
      </c>
      <c r="G1499" s="147">
        <v>72.83</v>
      </c>
      <c r="H1499" s="147">
        <v>2075.33</v>
      </c>
      <c r="I1499" s="147">
        <v>2002.5</v>
      </c>
      <c r="J1499" s="147">
        <v>72.83</v>
      </c>
    </row>
    <row r="1500" spans="1:10" x14ac:dyDescent="0.15">
      <c r="A1500" s="146">
        <v>6718.5</v>
      </c>
      <c r="B1500" s="146">
        <v>2606.67</v>
      </c>
      <c r="C1500" s="146">
        <v>2466.33</v>
      </c>
      <c r="D1500" s="146">
        <v>140.33000000000001</v>
      </c>
      <c r="E1500" s="146">
        <v>2063.58</v>
      </c>
      <c r="F1500" s="146">
        <v>1990.92</v>
      </c>
      <c r="G1500" s="146">
        <v>72.67</v>
      </c>
      <c r="H1500" s="146">
        <v>2077.5</v>
      </c>
      <c r="I1500" s="146">
        <v>2004.83</v>
      </c>
      <c r="J1500" s="146">
        <v>72.67</v>
      </c>
    </row>
    <row r="1501" spans="1:10" x14ac:dyDescent="0.15">
      <c r="A1501" s="147">
        <v>6723</v>
      </c>
      <c r="B1501" s="147">
        <v>2608.92</v>
      </c>
      <c r="C1501" s="147">
        <v>2468.83</v>
      </c>
      <c r="D1501" s="147">
        <v>140.08000000000001</v>
      </c>
      <c r="E1501" s="147">
        <v>2065.83</v>
      </c>
      <c r="F1501" s="147">
        <v>1993.33</v>
      </c>
      <c r="G1501" s="147">
        <v>72.5</v>
      </c>
      <c r="H1501" s="147">
        <v>2079.75</v>
      </c>
      <c r="I1501" s="147">
        <v>2007.25</v>
      </c>
      <c r="J1501" s="147">
        <v>72.5</v>
      </c>
    </row>
    <row r="1502" spans="1:10" x14ac:dyDescent="0.15">
      <c r="A1502" s="146">
        <v>6727.5</v>
      </c>
      <c r="B1502" s="146">
        <v>2611.17</v>
      </c>
      <c r="C1502" s="146">
        <v>2471.42</v>
      </c>
      <c r="D1502" s="146">
        <v>139.75</v>
      </c>
      <c r="E1502" s="146">
        <v>2068.08</v>
      </c>
      <c r="F1502" s="146">
        <v>1995.67</v>
      </c>
      <c r="G1502" s="146">
        <v>72.42</v>
      </c>
      <c r="H1502" s="146">
        <v>2082</v>
      </c>
      <c r="I1502" s="146">
        <v>2009.58</v>
      </c>
      <c r="J1502" s="146">
        <v>72.42</v>
      </c>
    </row>
    <row r="1503" spans="1:10" x14ac:dyDescent="0.15">
      <c r="A1503" s="147">
        <v>6732</v>
      </c>
      <c r="B1503" s="147">
        <v>2613.42</v>
      </c>
      <c r="C1503" s="147">
        <v>2473.92</v>
      </c>
      <c r="D1503" s="147">
        <v>139.5</v>
      </c>
      <c r="E1503" s="147">
        <v>2070.33</v>
      </c>
      <c r="F1503" s="147">
        <v>1998.08</v>
      </c>
      <c r="G1503" s="147">
        <v>72.25</v>
      </c>
      <c r="H1503" s="147">
        <v>2084.25</v>
      </c>
      <c r="I1503" s="147">
        <v>2012</v>
      </c>
      <c r="J1503" s="147">
        <v>72.25</v>
      </c>
    </row>
    <row r="1504" spans="1:10" x14ac:dyDescent="0.15">
      <c r="A1504" s="146">
        <v>6736.5</v>
      </c>
      <c r="B1504" s="146">
        <v>2615.58</v>
      </c>
      <c r="C1504" s="146">
        <v>2476.33</v>
      </c>
      <c r="D1504" s="146">
        <v>139.25</v>
      </c>
      <c r="E1504" s="146">
        <v>2072.5</v>
      </c>
      <c r="F1504" s="146">
        <v>2000.33</v>
      </c>
      <c r="G1504" s="146">
        <v>72.17</v>
      </c>
      <c r="H1504" s="146">
        <v>2086.42</v>
      </c>
      <c r="I1504" s="146">
        <v>2014.25</v>
      </c>
      <c r="J1504" s="146">
        <v>72.17</v>
      </c>
    </row>
    <row r="1505" spans="1:10" x14ac:dyDescent="0.15">
      <c r="A1505" s="147">
        <v>6741</v>
      </c>
      <c r="B1505" s="147">
        <v>2617.83</v>
      </c>
      <c r="C1505" s="147">
        <v>2478.83</v>
      </c>
      <c r="D1505" s="147">
        <v>139</v>
      </c>
      <c r="E1505" s="147">
        <v>2074.75</v>
      </c>
      <c r="F1505" s="147">
        <v>2002.75</v>
      </c>
      <c r="G1505" s="147">
        <v>72</v>
      </c>
      <c r="H1505" s="147">
        <v>2088.67</v>
      </c>
      <c r="I1505" s="147">
        <v>2016.67</v>
      </c>
      <c r="J1505" s="147">
        <v>72</v>
      </c>
    </row>
    <row r="1506" spans="1:10" x14ac:dyDescent="0.15">
      <c r="A1506" s="146">
        <v>6745.5</v>
      </c>
      <c r="B1506" s="146">
        <v>2620.08</v>
      </c>
      <c r="C1506" s="146">
        <v>2481.33</v>
      </c>
      <c r="D1506" s="146">
        <v>138.75</v>
      </c>
      <c r="E1506" s="146">
        <v>2077</v>
      </c>
      <c r="F1506" s="146">
        <v>2005.17</v>
      </c>
      <c r="G1506" s="146">
        <v>71.83</v>
      </c>
      <c r="H1506" s="146">
        <v>2090.92</v>
      </c>
      <c r="I1506" s="146">
        <v>2019.08</v>
      </c>
      <c r="J1506" s="146">
        <v>71.83</v>
      </c>
    </row>
    <row r="1507" spans="1:10" x14ac:dyDescent="0.15">
      <c r="A1507" s="147">
        <v>6750</v>
      </c>
      <c r="B1507" s="147">
        <v>2622.25</v>
      </c>
      <c r="C1507" s="147">
        <v>2483.75</v>
      </c>
      <c r="D1507" s="147">
        <v>138.5</v>
      </c>
      <c r="E1507" s="147">
        <v>2079.17</v>
      </c>
      <c r="F1507" s="147">
        <v>2007.42</v>
      </c>
      <c r="G1507" s="147">
        <v>71.75</v>
      </c>
      <c r="H1507" s="147">
        <v>2093.08</v>
      </c>
      <c r="I1507" s="147">
        <v>2021.33</v>
      </c>
      <c r="J1507" s="147">
        <v>71.75</v>
      </c>
    </row>
    <row r="1508" spans="1:10" x14ac:dyDescent="0.15">
      <c r="A1508" s="146">
        <v>6754.5</v>
      </c>
      <c r="B1508" s="146">
        <v>2624.5</v>
      </c>
      <c r="C1508" s="146">
        <v>2486.33</v>
      </c>
      <c r="D1508" s="146">
        <v>138.16999999999999</v>
      </c>
      <c r="E1508" s="146">
        <v>2081.42</v>
      </c>
      <c r="F1508" s="146">
        <v>2009.83</v>
      </c>
      <c r="G1508" s="146">
        <v>71.58</v>
      </c>
      <c r="H1508" s="146">
        <v>2095.33</v>
      </c>
      <c r="I1508" s="146">
        <v>2023.75</v>
      </c>
      <c r="J1508" s="146">
        <v>71.58</v>
      </c>
    </row>
    <row r="1509" spans="1:10" x14ac:dyDescent="0.15">
      <c r="A1509" s="147">
        <v>6759</v>
      </c>
      <c r="B1509" s="147">
        <v>2626.75</v>
      </c>
      <c r="C1509" s="147">
        <v>2488.83</v>
      </c>
      <c r="D1509" s="147">
        <v>137.91999999999999</v>
      </c>
      <c r="E1509" s="147">
        <v>2083.67</v>
      </c>
      <c r="F1509" s="147">
        <v>2012.25</v>
      </c>
      <c r="G1509" s="147">
        <v>71.42</v>
      </c>
      <c r="H1509" s="147">
        <v>2097.58</v>
      </c>
      <c r="I1509" s="147">
        <v>2026.17</v>
      </c>
      <c r="J1509" s="147">
        <v>71.42</v>
      </c>
    </row>
    <row r="1510" spans="1:10" x14ac:dyDescent="0.15">
      <c r="A1510" s="146">
        <v>6763.5</v>
      </c>
      <c r="B1510" s="146">
        <v>2629</v>
      </c>
      <c r="C1510" s="146">
        <v>2491.33</v>
      </c>
      <c r="D1510" s="146">
        <v>137.66999999999999</v>
      </c>
      <c r="E1510" s="146">
        <v>2085.92</v>
      </c>
      <c r="F1510" s="146">
        <v>2014.58</v>
      </c>
      <c r="G1510" s="146">
        <v>71.33</v>
      </c>
      <c r="H1510" s="146">
        <v>2099.83</v>
      </c>
      <c r="I1510" s="146">
        <v>2028.5</v>
      </c>
      <c r="J1510" s="146">
        <v>71.33</v>
      </c>
    </row>
    <row r="1511" spans="1:10" x14ac:dyDescent="0.15">
      <c r="A1511" s="147">
        <v>6768</v>
      </c>
      <c r="B1511" s="147">
        <v>2631.17</v>
      </c>
      <c r="C1511" s="147">
        <v>2493.75</v>
      </c>
      <c r="D1511" s="147">
        <v>137.41999999999999</v>
      </c>
      <c r="E1511" s="147">
        <v>2088.08</v>
      </c>
      <c r="F1511" s="147">
        <v>2016.92</v>
      </c>
      <c r="G1511" s="147">
        <v>71.17</v>
      </c>
      <c r="H1511" s="147">
        <v>2102</v>
      </c>
      <c r="I1511" s="147">
        <v>2030.83</v>
      </c>
      <c r="J1511" s="147">
        <v>71.17</v>
      </c>
    </row>
    <row r="1512" spans="1:10" x14ac:dyDescent="0.15">
      <c r="A1512" s="146">
        <v>6772.5</v>
      </c>
      <c r="B1512" s="146">
        <v>2633.42</v>
      </c>
      <c r="C1512" s="146">
        <v>2496.25</v>
      </c>
      <c r="D1512" s="146">
        <v>137.16999999999999</v>
      </c>
      <c r="E1512" s="146">
        <v>2090.33</v>
      </c>
      <c r="F1512" s="146">
        <v>2019.33</v>
      </c>
      <c r="G1512" s="146">
        <v>71</v>
      </c>
      <c r="H1512" s="146">
        <v>2104.25</v>
      </c>
      <c r="I1512" s="146">
        <v>2033.25</v>
      </c>
      <c r="J1512" s="146">
        <v>71</v>
      </c>
    </row>
    <row r="1513" spans="1:10" x14ac:dyDescent="0.15">
      <c r="A1513" s="147">
        <v>6777</v>
      </c>
      <c r="B1513" s="147">
        <v>2635.67</v>
      </c>
      <c r="C1513" s="147">
        <v>2498.75</v>
      </c>
      <c r="D1513" s="147">
        <v>136.91999999999999</v>
      </c>
      <c r="E1513" s="147">
        <v>2092.58</v>
      </c>
      <c r="F1513" s="147">
        <v>2021.67</v>
      </c>
      <c r="G1513" s="147">
        <v>70.92</v>
      </c>
      <c r="H1513" s="147">
        <v>2106.5</v>
      </c>
      <c r="I1513" s="147">
        <v>2035.58</v>
      </c>
      <c r="J1513" s="147">
        <v>70.92</v>
      </c>
    </row>
    <row r="1514" spans="1:10" x14ac:dyDescent="0.15">
      <c r="A1514" s="146">
        <v>6781.5</v>
      </c>
      <c r="B1514" s="146">
        <v>2637.92</v>
      </c>
      <c r="C1514" s="146">
        <v>2501.33</v>
      </c>
      <c r="D1514" s="146">
        <v>136.58000000000001</v>
      </c>
      <c r="E1514" s="146">
        <v>2094.83</v>
      </c>
      <c r="F1514" s="146">
        <v>2024.08</v>
      </c>
      <c r="G1514" s="146">
        <v>70.75</v>
      </c>
      <c r="H1514" s="146">
        <v>2108.75</v>
      </c>
      <c r="I1514" s="146">
        <v>2038</v>
      </c>
      <c r="J1514" s="146">
        <v>70.75</v>
      </c>
    </row>
    <row r="1515" spans="1:10" x14ac:dyDescent="0.15">
      <c r="A1515" s="147">
        <v>6786</v>
      </c>
      <c r="B1515" s="147">
        <v>2640.08</v>
      </c>
      <c r="C1515" s="147">
        <v>2503.75</v>
      </c>
      <c r="D1515" s="147">
        <v>136.33000000000001</v>
      </c>
      <c r="E1515" s="147">
        <v>2097</v>
      </c>
      <c r="F1515" s="147">
        <v>2026.33</v>
      </c>
      <c r="G1515" s="147">
        <v>70.67</v>
      </c>
      <c r="H1515" s="147">
        <v>2110.92</v>
      </c>
      <c r="I1515" s="147">
        <v>2040.25</v>
      </c>
      <c r="J1515" s="147">
        <v>70.67</v>
      </c>
    </row>
    <row r="1516" spans="1:10" x14ac:dyDescent="0.15">
      <c r="A1516" s="146">
        <v>6790.5</v>
      </c>
      <c r="B1516" s="146">
        <v>2642.33</v>
      </c>
      <c r="C1516" s="146">
        <v>2506.25</v>
      </c>
      <c r="D1516" s="146">
        <v>136.08000000000001</v>
      </c>
      <c r="E1516" s="146">
        <v>2099.25</v>
      </c>
      <c r="F1516" s="146">
        <v>2028.75</v>
      </c>
      <c r="G1516" s="146">
        <v>70.5</v>
      </c>
      <c r="H1516" s="146">
        <v>2113.17</v>
      </c>
      <c r="I1516" s="146">
        <v>2042.67</v>
      </c>
      <c r="J1516" s="146">
        <v>70.5</v>
      </c>
    </row>
    <row r="1517" spans="1:10" x14ac:dyDescent="0.15">
      <c r="A1517" s="147">
        <v>6795</v>
      </c>
      <c r="B1517" s="147">
        <v>2644.58</v>
      </c>
      <c r="C1517" s="147">
        <v>2508.75</v>
      </c>
      <c r="D1517" s="147">
        <v>135.83000000000001</v>
      </c>
      <c r="E1517" s="147">
        <v>2101.5</v>
      </c>
      <c r="F1517" s="147">
        <v>2031.17</v>
      </c>
      <c r="G1517" s="147">
        <v>70.33</v>
      </c>
      <c r="H1517" s="147">
        <v>2115.42</v>
      </c>
      <c r="I1517" s="147">
        <v>2045.08</v>
      </c>
      <c r="J1517" s="147">
        <v>70.33</v>
      </c>
    </row>
    <row r="1518" spans="1:10" x14ac:dyDescent="0.15">
      <c r="A1518" s="146">
        <v>6799.5</v>
      </c>
      <c r="B1518" s="146">
        <v>2646.83</v>
      </c>
      <c r="C1518" s="146">
        <v>2511.25</v>
      </c>
      <c r="D1518" s="146">
        <v>135.58000000000001</v>
      </c>
      <c r="E1518" s="146">
        <v>2103.75</v>
      </c>
      <c r="F1518" s="146">
        <v>2033.5</v>
      </c>
      <c r="G1518" s="146">
        <v>70.25</v>
      </c>
      <c r="H1518" s="146">
        <v>2117.67</v>
      </c>
      <c r="I1518" s="146">
        <v>2047.42</v>
      </c>
      <c r="J1518" s="146">
        <v>70.25</v>
      </c>
    </row>
    <row r="1519" spans="1:10" x14ac:dyDescent="0.15">
      <c r="A1519" s="147">
        <v>6804</v>
      </c>
      <c r="B1519" s="147">
        <v>2649</v>
      </c>
      <c r="C1519" s="147">
        <v>2513.67</v>
      </c>
      <c r="D1519" s="147">
        <v>135.33000000000001</v>
      </c>
      <c r="E1519" s="147">
        <v>2105.92</v>
      </c>
      <c r="F1519" s="147">
        <v>2035.83</v>
      </c>
      <c r="G1519" s="147">
        <v>70.08</v>
      </c>
      <c r="H1519" s="147">
        <v>2119.83</v>
      </c>
      <c r="I1519" s="147">
        <v>2049.75</v>
      </c>
      <c r="J1519" s="147">
        <v>70.08</v>
      </c>
    </row>
    <row r="1520" spans="1:10" x14ac:dyDescent="0.15">
      <c r="A1520" s="146">
        <v>6808.5</v>
      </c>
      <c r="B1520" s="146">
        <v>2651.25</v>
      </c>
      <c r="C1520" s="146">
        <v>2516.25</v>
      </c>
      <c r="D1520" s="146">
        <v>135</v>
      </c>
      <c r="E1520" s="146">
        <v>2108.17</v>
      </c>
      <c r="F1520" s="146">
        <v>2038.25</v>
      </c>
      <c r="G1520" s="146">
        <v>69.92</v>
      </c>
      <c r="H1520" s="146">
        <v>2122.08</v>
      </c>
      <c r="I1520" s="146">
        <v>2052.17</v>
      </c>
      <c r="J1520" s="146">
        <v>69.92</v>
      </c>
    </row>
    <row r="1521" spans="1:10" x14ac:dyDescent="0.15">
      <c r="A1521" s="147">
        <v>6813</v>
      </c>
      <c r="B1521" s="147">
        <v>2653.5</v>
      </c>
      <c r="C1521" s="147">
        <v>2518.75</v>
      </c>
      <c r="D1521" s="147">
        <v>134.75</v>
      </c>
      <c r="E1521" s="147">
        <v>2110.42</v>
      </c>
      <c r="F1521" s="147">
        <v>2040.58</v>
      </c>
      <c r="G1521" s="147">
        <v>69.83</v>
      </c>
      <c r="H1521" s="147">
        <v>2124.33</v>
      </c>
      <c r="I1521" s="147">
        <v>2054.5</v>
      </c>
      <c r="J1521" s="147">
        <v>69.83</v>
      </c>
    </row>
    <row r="1522" spans="1:10" x14ac:dyDescent="0.15">
      <c r="A1522" s="146">
        <v>6817.5</v>
      </c>
      <c r="B1522" s="146">
        <v>2655.67</v>
      </c>
      <c r="C1522" s="146">
        <v>2521.17</v>
      </c>
      <c r="D1522" s="146">
        <v>134.5</v>
      </c>
      <c r="E1522" s="146">
        <v>2112.58</v>
      </c>
      <c r="F1522" s="146">
        <v>2042.92</v>
      </c>
      <c r="G1522" s="146">
        <v>69.67</v>
      </c>
      <c r="H1522" s="146">
        <v>2126.5</v>
      </c>
      <c r="I1522" s="146">
        <v>2056.83</v>
      </c>
      <c r="J1522" s="146">
        <v>69.67</v>
      </c>
    </row>
    <row r="1523" spans="1:10" x14ac:dyDescent="0.15">
      <c r="A1523" s="147">
        <v>6822</v>
      </c>
      <c r="B1523" s="147">
        <v>2657.92</v>
      </c>
      <c r="C1523" s="147">
        <v>2523.67</v>
      </c>
      <c r="D1523" s="147">
        <v>134.25</v>
      </c>
      <c r="E1523" s="147">
        <v>2114.83</v>
      </c>
      <c r="F1523" s="147">
        <v>2045.33</v>
      </c>
      <c r="G1523" s="147">
        <v>69.5</v>
      </c>
      <c r="H1523" s="147">
        <v>2128.75</v>
      </c>
      <c r="I1523" s="147">
        <v>2059.25</v>
      </c>
      <c r="J1523" s="147">
        <v>69.5</v>
      </c>
    </row>
    <row r="1524" spans="1:10" x14ac:dyDescent="0.15">
      <c r="A1524" s="146">
        <v>6826.5</v>
      </c>
      <c r="B1524" s="146">
        <v>2660.17</v>
      </c>
      <c r="C1524" s="146">
        <v>2526.17</v>
      </c>
      <c r="D1524" s="146">
        <v>134</v>
      </c>
      <c r="E1524" s="146">
        <v>2117.08</v>
      </c>
      <c r="F1524" s="146">
        <v>2047.67</v>
      </c>
      <c r="G1524" s="146">
        <v>69.42</v>
      </c>
      <c r="H1524" s="146">
        <v>2131</v>
      </c>
      <c r="I1524" s="146">
        <v>2061.58</v>
      </c>
      <c r="J1524" s="146">
        <v>69.42</v>
      </c>
    </row>
    <row r="1525" spans="1:10" x14ac:dyDescent="0.15">
      <c r="A1525" s="147">
        <v>6831</v>
      </c>
      <c r="B1525" s="147">
        <v>2662.42</v>
      </c>
      <c r="C1525" s="147">
        <v>2528.67</v>
      </c>
      <c r="D1525" s="147">
        <v>133.75</v>
      </c>
      <c r="E1525" s="147">
        <v>2119.33</v>
      </c>
      <c r="F1525" s="147">
        <v>2050.08</v>
      </c>
      <c r="G1525" s="147">
        <v>69.25</v>
      </c>
      <c r="H1525" s="147">
        <v>2133.25</v>
      </c>
      <c r="I1525" s="147">
        <v>2064</v>
      </c>
      <c r="J1525" s="147">
        <v>69.25</v>
      </c>
    </row>
    <row r="1526" spans="1:10" x14ac:dyDescent="0.15">
      <c r="A1526" s="146">
        <v>6835.5</v>
      </c>
      <c r="B1526" s="146">
        <v>2664.58</v>
      </c>
      <c r="C1526" s="146">
        <v>2531.17</v>
      </c>
      <c r="D1526" s="146">
        <v>133.41999999999999</v>
      </c>
      <c r="E1526" s="146">
        <v>2121.5</v>
      </c>
      <c r="F1526" s="146">
        <v>2052.33</v>
      </c>
      <c r="G1526" s="146">
        <v>69.17</v>
      </c>
      <c r="H1526" s="146">
        <v>2135.42</v>
      </c>
      <c r="I1526" s="146">
        <v>2066.25</v>
      </c>
      <c r="J1526" s="146">
        <v>69.17</v>
      </c>
    </row>
    <row r="1527" spans="1:10" x14ac:dyDescent="0.15">
      <c r="A1527" s="147">
        <v>6840</v>
      </c>
      <c r="B1527" s="147">
        <v>2666.83</v>
      </c>
      <c r="C1527" s="147">
        <v>2533.67</v>
      </c>
      <c r="D1527" s="147">
        <v>133.16999999999999</v>
      </c>
      <c r="E1527" s="147">
        <v>2123.75</v>
      </c>
      <c r="F1527" s="147">
        <v>2054.75</v>
      </c>
      <c r="G1527" s="147">
        <v>69</v>
      </c>
      <c r="H1527" s="147">
        <v>2137.67</v>
      </c>
      <c r="I1527" s="147">
        <v>2068.67</v>
      </c>
      <c r="J1527" s="147">
        <v>69</v>
      </c>
    </row>
    <row r="1528" spans="1:10" x14ac:dyDescent="0.15">
      <c r="A1528" s="146">
        <v>6844.5</v>
      </c>
      <c r="B1528" s="146">
        <v>2669.08</v>
      </c>
      <c r="C1528" s="146">
        <v>2536.17</v>
      </c>
      <c r="D1528" s="146">
        <v>132.91999999999999</v>
      </c>
      <c r="E1528" s="146">
        <v>2126</v>
      </c>
      <c r="F1528" s="146">
        <v>2057.17</v>
      </c>
      <c r="G1528" s="146">
        <v>68.83</v>
      </c>
      <c r="H1528" s="146">
        <v>2139.92</v>
      </c>
      <c r="I1528" s="146">
        <v>2071.08</v>
      </c>
      <c r="J1528" s="146">
        <v>68.83</v>
      </c>
    </row>
    <row r="1529" spans="1:10" x14ac:dyDescent="0.15">
      <c r="A1529" s="147">
        <v>6849</v>
      </c>
      <c r="B1529" s="147">
        <v>2671.33</v>
      </c>
      <c r="C1529" s="147">
        <v>2538.67</v>
      </c>
      <c r="D1529" s="147">
        <v>132.66999999999999</v>
      </c>
      <c r="E1529" s="147">
        <v>2128.25</v>
      </c>
      <c r="F1529" s="147">
        <v>2059.5</v>
      </c>
      <c r="G1529" s="147">
        <v>68.75</v>
      </c>
      <c r="H1529" s="147">
        <v>2142.17</v>
      </c>
      <c r="I1529" s="147">
        <v>2073.42</v>
      </c>
      <c r="J1529" s="147">
        <v>68.75</v>
      </c>
    </row>
    <row r="1530" spans="1:10" x14ac:dyDescent="0.15">
      <c r="A1530" s="146">
        <v>6853.5</v>
      </c>
      <c r="B1530" s="146">
        <v>2673.5</v>
      </c>
      <c r="C1530" s="146">
        <v>2541.08</v>
      </c>
      <c r="D1530" s="146">
        <v>132.41999999999999</v>
      </c>
      <c r="E1530" s="146">
        <v>2130.42</v>
      </c>
      <c r="F1530" s="146">
        <v>2061.83</v>
      </c>
      <c r="G1530" s="146">
        <v>68.58</v>
      </c>
      <c r="H1530" s="146">
        <v>2144.33</v>
      </c>
      <c r="I1530" s="146">
        <v>2075.75</v>
      </c>
      <c r="J1530" s="146">
        <v>68.58</v>
      </c>
    </row>
    <row r="1531" spans="1:10" x14ac:dyDescent="0.15">
      <c r="A1531" s="147">
        <v>6858</v>
      </c>
      <c r="B1531" s="147">
        <v>2675.75</v>
      </c>
      <c r="C1531" s="147">
        <v>2543.58</v>
      </c>
      <c r="D1531" s="147">
        <v>132.16999999999999</v>
      </c>
      <c r="E1531" s="147">
        <v>2132.67</v>
      </c>
      <c r="F1531" s="147">
        <v>2064.25</v>
      </c>
      <c r="G1531" s="147">
        <v>68.42</v>
      </c>
      <c r="H1531" s="147">
        <v>2146.58</v>
      </c>
      <c r="I1531" s="147">
        <v>2078.17</v>
      </c>
      <c r="J1531" s="147">
        <v>68.42</v>
      </c>
    </row>
    <row r="1532" spans="1:10" x14ac:dyDescent="0.15">
      <c r="A1532" s="146">
        <v>6862.5</v>
      </c>
      <c r="B1532" s="146">
        <v>2678</v>
      </c>
      <c r="C1532" s="146">
        <v>2546.17</v>
      </c>
      <c r="D1532" s="146">
        <v>131.83000000000001</v>
      </c>
      <c r="E1532" s="146">
        <v>2134.92</v>
      </c>
      <c r="F1532" s="146">
        <v>2066.58</v>
      </c>
      <c r="G1532" s="146">
        <v>68.33</v>
      </c>
      <c r="H1532" s="146">
        <v>2148.83</v>
      </c>
      <c r="I1532" s="146">
        <v>2080.5</v>
      </c>
      <c r="J1532" s="146">
        <v>68.33</v>
      </c>
    </row>
    <row r="1533" spans="1:10" x14ac:dyDescent="0.15">
      <c r="A1533" s="147">
        <v>6867</v>
      </c>
      <c r="B1533" s="147">
        <v>2680.17</v>
      </c>
      <c r="C1533" s="147">
        <v>2548.58</v>
      </c>
      <c r="D1533" s="147">
        <v>131.58000000000001</v>
      </c>
      <c r="E1533" s="147">
        <v>2137.08</v>
      </c>
      <c r="F1533" s="147">
        <v>2068.92</v>
      </c>
      <c r="G1533" s="147">
        <v>68.17</v>
      </c>
      <c r="H1533" s="147">
        <v>2151</v>
      </c>
      <c r="I1533" s="147">
        <v>2082.83</v>
      </c>
      <c r="J1533" s="147">
        <v>68.17</v>
      </c>
    </row>
    <row r="1534" spans="1:10" x14ac:dyDescent="0.15">
      <c r="A1534" s="146">
        <v>6871.5</v>
      </c>
      <c r="B1534" s="146">
        <v>2682.42</v>
      </c>
      <c r="C1534" s="146">
        <v>2551.08</v>
      </c>
      <c r="D1534" s="146">
        <v>131.33000000000001</v>
      </c>
      <c r="E1534" s="146">
        <v>2139.33</v>
      </c>
      <c r="F1534" s="146">
        <v>2071.33</v>
      </c>
      <c r="G1534" s="146">
        <v>68</v>
      </c>
      <c r="H1534" s="146">
        <v>2153.25</v>
      </c>
      <c r="I1534" s="146">
        <v>2085.25</v>
      </c>
      <c r="J1534" s="146">
        <v>68</v>
      </c>
    </row>
    <row r="1535" spans="1:10" x14ac:dyDescent="0.15">
      <c r="A1535" s="147">
        <v>6876</v>
      </c>
      <c r="B1535" s="147">
        <v>2684.67</v>
      </c>
      <c r="C1535" s="147">
        <v>2553.58</v>
      </c>
      <c r="D1535" s="147">
        <v>131.08000000000001</v>
      </c>
      <c r="E1535" s="147">
        <v>2141.58</v>
      </c>
      <c r="F1535" s="147">
        <v>2073.67</v>
      </c>
      <c r="G1535" s="147">
        <v>67.92</v>
      </c>
      <c r="H1535" s="147">
        <v>2155.5</v>
      </c>
      <c r="I1535" s="147">
        <v>2087.58</v>
      </c>
      <c r="J1535" s="147">
        <v>67.92</v>
      </c>
    </row>
    <row r="1536" spans="1:10" x14ac:dyDescent="0.15">
      <c r="A1536" s="146">
        <v>6880.5</v>
      </c>
      <c r="B1536" s="146">
        <v>2686.92</v>
      </c>
      <c r="C1536" s="146">
        <v>2556.08</v>
      </c>
      <c r="D1536" s="146">
        <v>130.83000000000001</v>
      </c>
      <c r="E1536" s="146">
        <v>2143.83</v>
      </c>
      <c r="F1536" s="146">
        <v>2076.08</v>
      </c>
      <c r="G1536" s="146">
        <v>67.75</v>
      </c>
      <c r="H1536" s="146">
        <v>2157.75</v>
      </c>
      <c r="I1536" s="146">
        <v>2090</v>
      </c>
      <c r="J1536" s="146">
        <v>67.75</v>
      </c>
    </row>
    <row r="1537" spans="1:10" x14ac:dyDescent="0.15">
      <c r="A1537" s="147">
        <v>6885</v>
      </c>
      <c r="B1537" s="147">
        <v>2689.08</v>
      </c>
      <c r="C1537" s="147">
        <v>2558.5</v>
      </c>
      <c r="D1537" s="147">
        <v>130.58000000000001</v>
      </c>
      <c r="E1537" s="147">
        <v>2146</v>
      </c>
      <c r="F1537" s="147">
        <v>2078.33</v>
      </c>
      <c r="G1537" s="147">
        <v>67.67</v>
      </c>
      <c r="H1537" s="147">
        <v>2159.92</v>
      </c>
      <c r="I1537" s="147">
        <v>2092.25</v>
      </c>
      <c r="J1537" s="147">
        <v>67.67</v>
      </c>
    </row>
    <row r="1538" spans="1:10" x14ac:dyDescent="0.15">
      <c r="A1538" s="146">
        <v>6889.5</v>
      </c>
      <c r="B1538" s="146">
        <v>2691.33</v>
      </c>
      <c r="C1538" s="146">
        <v>2561.08</v>
      </c>
      <c r="D1538" s="146">
        <v>130.25</v>
      </c>
      <c r="E1538" s="146">
        <v>2148.25</v>
      </c>
      <c r="F1538" s="146">
        <v>2080.75</v>
      </c>
      <c r="G1538" s="146">
        <v>67.5</v>
      </c>
      <c r="H1538" s="146">
        <v>2162.17</v>
      </c>
      <c r="I1538" s="146">
        <v>2094.67</v>
      </c>
      <c r="J1538" s="146">
        <v>67.5</v>
      </c>
    </row>
    <row r="1539" spans="1:10" x14ac:dyDescent="0.15">
      <c r="A1539" s="147">
        <v>6894</v>
      </c>
      <c r="B1539" s="147">
        <v>2693.58</v>
      </c>
      <c r="C1539" s="147">
        <v>2563.58</v>
      </c>
      <c r="D1539" s="147">
        <v>130</v>
      </c>
      <c r="E1539" s="147">
        <v>2150.5</v>
      </c>
      <c r="F1539" s="147">
        <v>2083.17</v>
      </c>
      <c r="G1539" s="147">
        <v>67.33</v>
      </c>
      <c r="H1539" s="147">
        <v>2164.42</v>
      </c>
      <c r="I1539" s="147">
        <v>2097.08</v>
      </c>
      <c r="J1539" s="147">
        <v>67.33</v>
      </c>
    </row>
    <row r="1540" spans="1:10" x14ac:dyDescent="0.15">
      <c r="A1540" s="146">
        <v>6898.5</v>
      </c>
      <c r="B1540" s="146">
        <v>2695.83</v>
      </c>
      <c r="C1540" s="146">
        <v>2566.08</v>
      </c>
      <c r="D1540" s="146">
        <v>129.75</v>
      </c>
      <c r="E1540" s="146">
        <v>2152.75</v>
      </c>
      <c r="F1540" s="146">
        <v>2085.5</v>
      </c>
      <c r="G1540" s="146">
        <v>67.25</v>
      </c>
      <c r="H1540" s="146">
        <v>2166.67</v>
      </c>
      <c r="I1540" s="146">
        <v>2099.42</v>
      </c>
      <c r="J1540" s="146">
        <v>67.25</v>
      </c>
    </row>
    <row r="1541" spans="1:10" x14ac:dyDescent="0.15">
      <c r="A1541" s="147">
        <v>6903</v>
      </c>
      <c r="B1541" s="147">
        <v>2698</v>
      </c>
      <c r="C1541" s="147">
        <v>2568.5</v>
      </c>
      <c r="D1541" s="147">
        <v>129.5</v>
      </c>
      <c r="E1541" s="147">
        <v>2154.92</v>
      </c>
      <c r="F1541" s="147">
        <v>2087.83</v>
      </c>
      <c r="G1541" s="147">
        <v>67.08</v>
      </c>
      <c r="H1541" s="147">
        <v>2168.83</v>
      </c>
      <c r="I1541" s="147">
        <v>2101.75</v>
      </c>
      <c r="J1541" s="147">
        <v>67.08</v>
      </c>
    </row>
    <row r="1542" spans="1:10" x14ac:dyDescent="0.15">
      <c r="A1542" s="146">
        <v>6907.5</v>
      </c>
      <c r="B1542" s="146">
        <v>2700.25</v>
      </c>
      <c r="C1542" s="146">
        <v>2571</v>
      </c>
      <c r="D1542" s="146">
        <v>129.25</v>
      </c>
      <c r="E1542" s="146">
        <v>2157.17</v>
      </c>
      <c r="F1542" s="146">
        <v>2090.25</v>
      </c>
      <c r="G1542" s="146">
        <v>66.92</v>
      </c>
      <c r="H1542" s="146">
        <v>2171.08</v>
      </c>
      <c r="I1542" s="146">
        <v>2104.17</v>
      </c>
      <c r="J1542" s="146">
        <v>66.92</v>
      </c>
    </row>
    <row r="1543" spans="1:10" x14ac:dyDescent="0.15">
      <c r="A1543" s="147">
        <v>6912</v>
      </c>
      <c r="B1543" s="147">
        <v>2702.5</v>
      </c>
      <c r="C1543" s="147">
        <v>2573.5</v>
      </c>
      <c r="D1543" s="147">
        <v>129</v>
      </c>
      <c r="E1543" s="147">
        <v>2159.42</v>
      </c>
      <c r="F1543" s="147">
        <v>2092.58</v>
      </c>
      <c r="G1543" s="147">
        <v>66.83</v>
      </c>
      <c r="H1543" s="147">
        <v>2173.33</v>
      </c>
      <c r="I1543" s="147">
        <v>2106.5</v>
      </c>
      <c r="J1543" s="147">
        <v>66.83</v>
      </c>
    </row>
    <row r="1544" spans="1:10" x14ac:dyDescent="0.15">
      <c r="A1544" s="146">
        <v>6916.5</v>
      </c>
      <c r="B1544" s="146">
        <v>2704.75</v>
      </c>
      <c r="C1544" s="146">
        <v>2576.08</v>
      </c>
      <c r="D1544" s="146">
        <v>128.66999999999999</v>
      </c>
      <c r="E1544" s="146">
        <v>2161.67</v>
      </c>
      <c r="F1544" s="146">
        <v>2095</v>
      </c>
      <c r="G1544" s="146">
        <v>66.67</v>
      </c>
      <c r="H1544" s="146">
        <v>2175.58</v>
      </c>
      <c r="I1544" s="146">
        <v>2108.92</v>
      </c>
      <c r="J1544" s="146">
        <v>66.67</v>
      </c>
    </row>
    <row r="1545" spans="1:10" x14ac:dyDescent="0.15">
      <c r="A1545" s="147">
        <v>6921</v>
      </c>
      <c r="B1545" s="147">
        <v>2706.92</v>
      </c>
      <c r="C1545" s="147">
        <v>2578.5</v>
      </c>
      <c r="D1545" s="147">
        <v>128.41999999999999</v>
      </c>
      <c r="E1545" s="147">
        <v>2163.83</v>
      </c>
      <c r="F1545" s="147">
        <v>2097.33</v>
      </c>
      <c r="G1545" s="147">
        <v>66.5</v>
      </c>
      <c r="H1545" s="147">
        <v>2177.75</v>
      </c>
      <c r="I1545" s="147">
        <v>2111.25</v>
      </c>
      <c r="J1545" s="147">
        <v>66.5</v>
      </c>
    </row>
    <row r="1546" spans="1:10" x14ac:dyDescent="0.15">
      <c r="A1546" s="146">
        <v>6925.5</v>
      </c>
      <c r="B1546" s="146">
        <v>2709.17</v>
      </c>
      <c r="C1546" s="146">
        <v>2581</v>
      </c>
      <c r="D1546" s="146">
        <v>128.16999999999999</v>
      </c>
      <c r="E1546" s="146">
        <v>2166.08</v>
      </c>
      <c r="F1546" s="146">
        <v>2099.67</v>
      </c>
      <c r="G1546" s="146">
        <v>66.42</v>
      </c>
      <c r="H1546" s="146">
        <v>2180</v>
      </c>
      <c r="I1546" s="146">
        <v>2113.58</v>
      </c>
      <c r="J1546" s="146">
        <v>66.42</v>
      </c>
    </row>
    <row r="1547" spans="1:10" x14ac:dyDescent="0.15">
      <c r="A1547" s="147">
        <v>6930</v>
      </c>
      <c r="B1547" s="147">
        <v>2711.42</v>
      </c>
      <c r="C1547" s="147">
        <v>2583.5</v>
      </c>
      <c r="D1547" s="147">
        <v>127.92</v>
      </c>
      <c r="E1547" s="147">
        <v>2168.33</v>
      </c>
      <c r="F1547" s="147">
        <v>2102.08</v>
      </c>
      <c r="G1547" s="147">
        <v>66.25</v>
      </c>
      <c r="H1547" s="147">
        <v>2182.25</v>
      </c>
      <c r="I1547" s="147">
        <v>2116</v>
      </c>
      <c r="J1547" s="147">
        <v>66.25</v>
      </c>
    </row>
    <row r="1548" spans="1:10" x14ac:dyDescent="0.15">
      <c r="A1548" s="146">
        <v>6934.5</v>
      </c>
      <c r="B1548" s="146">
        <v>2713.58</v>
      </c>
      <c r="C1548" s="146">
        <v>2585.92</v>
      </c>
      <c r="D1548" s="146">
        <v>127.67</v>
      </c>
      <c r="E1548" s="146">
        <v>2170.5</v>
      </c>
      <c r="F1548" s="146">
        <v>2104.33</v>
      </c>
      <c r="G1548" s="146">
        <v>66.17</v>
      </c>
      <c r="H1548" s="146">
        <v>2184.42</v>
      </c>
      <c r="I1548" s="146">
        <v>2118.25</v>
      </c>
      <c r="J1548" s="146">
        <v>66.17</v>
      </c>
    </row>
    <row r="1549" spans="1:10" x14ac:dyDescent="0.15">
      <c r="A1549" s="147">
        <v>6939</v>
      </c>
      <c r="B1549" s="147">
        <v>2715.83</v>
      </c>
      <c r="C1549" s="147">
        <v>2588.42</v>
      </c>
      <c r="D1549" s="147">
        <v>127.42</v>
      </c>
      <c r="E1549" s="147">
        <v>2172.75</v>
      </c>
      <c r="F1549" s="147">
        <v>2106.75</v>
      </c>
      <c r="G1549" s="147">
        <v>66</v>
      </c>
      <c r="H1549" s="147">
        <v>2186.67</v>
      </c>
      <c r="I1549" s="147">
        <v>2120.67</v>
      </c>
      <c r="J1549" s="147">
        <v>66</v>
      </c>
    </row>
    <row r="1550" spans="1:10" x14ac:dyDescent="0.15">
      <c r="A1550" s="146">
        <v>6943.5</v>
      </c>
      <c r="B1550" s="146">
        <v>2718.08</v>
      </c>
      <c r="C1550" s="146">
        <v>2591</v>
      </c>
      <c r="D1550" s="146">
        <v>127.08</v>
      </c>
      <c r="E1550" s="146">
        <v>2175</v>
      </c>
      <c r="F1550" s="146">
        <v>2109.17</v>
      </c>
      <c r="G1550" s="146">
        <v>65.83</v>
      </c>
      <c r="H1550" s="146">
        <v>2188.92</v>
      </c>
      <c r="I1550" s="146">
        <v>2123.08</v>
      </c>
      <c r="J1550" s="146">
        <v>65.83</v>
      </c>
    </row>
    <row r="1551" spans="1:10" x14ac:dyDescent="0.15">
      <c r="A1551" s="147">
        <v>6948</v>
      </c>
      <c r="B1551" s="147">
        <v>2720.33</v>
      </c>
      <c r="C1551" s="147">
        <v>2593.5</v>
      </c>
      <c r="D1551" s="147">
        <v>126.83</v>
      </c>
      <c r="E1551" s="147">
        <v>2177.25</v>
      </c>
      <c r="F1551" s="147">
        <v>2111.5</v>
      </c>
      <c r="G1551" s="147">
        <v>65.75</v>
      </c>
      <c r="H1551" s="147">
        <v>2191.17</v>
      </c>
      <c r="I1551" s="147">
        <v>2125.42</v>
      </c>
      <c r="J1551" s="147">
        <v>65.75</v>
      </c>
    </row>
    <row r="1552" spans="1:10" x14ac:dyDescent="0.15">
      <c r="A1552" s="146">
        <v>6952.5</v>
      </c>
      <c r="B1552" s="146">
        <v>2722.5</v>
      </c>
      <c r="C1552" s="146">
        <v>2595.92</v>
      </c>
      <c r="D1552" s="146">
        <v>126.58</v>
      </c>
      <c r="E1552" s="146">
        <v>2179.42</v>
      </c>
      <c r="F1552" s="146">
        <v>2113.83</v>
      </c>
      <c r="G1552" s="146">
        <v>65.58</v>
      </c>
      <c r="H1552" s="146">
        <v>2193.33</v>
      </c>
      <c r="I1552" s="146">
        <v>2127.75</v>
      </c>
      <c r="J1552" s="146">
        <v>65.58</v>
      </c>
    </row>
    <row r="1553" spans="1:10" x14ac:dyDescent="0.15">
      <c r="A1553" s="147">
        <v>6957</v>
      </c>
      <c r="B1553" s="147">
        <v>2724.75</v>
      </c>
      <c r="C1553" s="147">
        <v>2598.42</v>
      </c>
      <c r="D1553" s="147">
        <v>126.33</v>
      </c>
      <c r="E1553" s="147">
        <v>2181.67</v>
      </c>
      <c r="F1553" s="147">
        <v>2116.25</v>
      </c>
      <c r="G1553" s="147">
        <v>65.42</v>
      </c>
      <c r="H1553" s="147">
        <v>2195.58</v>
      </c>
      <c r="I1553" s="147">
        <v>2130.17</v>
      </c>
      <c r="J1553" s="147">
        <v>65.42</v>
      </c>
    </row>
    <row r="1554" spans="1:10" x14ac:dyDescent="0.15">
      <c r="A1554" s="146">
        <v>6961.5</v>
      </c>
      <c r="B1554" s="146">
        <v>2727</v>
      </c>
      <c r="C1554" s="146">
        <v>2600.92</v>
      </c>
      <c r="D1554" s="146">
        <v>126.08</v>
      </c>
      <c r="E1554" s="146">
        <v>2183.92</v>
      </c>
      <c r="F1554" s="146">
        <v>2118.58</v>
      </c>
      <c r="G1554" s="146">
        <v>65.33</v>
      </c>
      <c r="H1554" s="146">
        <v>2197.83</v>
      </c>
      <c r="I1554" s="146">
        <v>2132.5</v>
      </c>
      <c r="J1554" s="146">
        <v>65.33</v>
      </c>
    </row>
    <row r="1555" spans="1:10" x14ac:dyDescent="0.15">
      <c r="A1555" s="147">
        <v>6966</v>
      </c>
      <c r="B1555" s="147">
        <v>2729.25</v>
      </c>
      <c r="C1555" s="147">
        <v>2603.42</v>
      </c>
      <c r="D1555" s="147">
        <v>125.83</v>
      </c>
      <c r="E1555" s="147">
        <v>2186.17</v>
      </c>
      <c r="F1555" s="147">
        <v>2121</v>
      </c>
      <c r="G1555" s="147">
        <v>65.17</v>
      </c>
      <c r="H1555" s="147">
        <v>2200.08</v>
      </c>
      <c r="I1555" s="147">
        <v>2134.92</v>
      </c>
      <c r="J1555" s="147">
        <v>65.17</v>
      </c>
    </row>
    <row r="1556" spans="1:10" x14ac:dyDescent="0.15">
      <c r="A1556" s="146">
        <v>6970.5</v>
      </c>
      <c r="B1556" s="146">
        <v>2731.42</v>
      </c>
      <c r="C1556" s="146">
        <v>2605.92</v>
      </c>
      <c r="D1556" s="146">
        <v>125.5</v>
      </c>
      <c r="E1556" s="146">
        <v>2188.33</v>
      </c>
      <c r="F1556" s="146">
        <v>2123.33</v>
      </c>
      <c r="G1556" s="146">
        <v>65</v>
      </c>
      <c r="H1556" s="146">
        <v>2202.25</v>
      </c>
      <c r="I1556" s="146">
        <v>2137.25</v>
      </c>
      <c r="J1556" s="146">
        <v>65</v>
      </c>
    </row>
    <row r="1557" spans="1:10" x14ac:dyDescent="0.15">
      <c r="A1557" s="147">
        <v>6975</v>
      </c>
      <c r="B1557" s="147">
        <v>2733.67</v>
      </c>
      <c r="C1557" s="147">
        <v>2608.42</v>
      </c>
      <c r="D1557" s="147">
        <v>125.25</v>
      </c>
      <c r="E1557" s="147">
        <v>2190.58</v>
      </c>
      <c r="F1557" s="147">
        <v>2125.67</v>
      </c>
      <c r="G1557" s="147">
        <v>64.92</v>
      </c>
      <c r="H1557" s="147">
        <v>2204.5</v>
      </c>
      <c r="I1557" s="147">
        <v>2139.58</v>
      </c>
      <c r="J1557" s="147">
        <v>64.92</v>
      </c>
    </row>
    <row r="1558" spans="1:10" x14ac:dyDescent="0.15">
      <c r="A1558" s="146">
        <v>6979.5</v>
      </c>
      <c r="B1558" s="146">
        <v>2735.92</v>
      </c>
      <c r="C1558" s="146">
        <v>2610.92</v>
      </c>
      <c r="D1558" s="146">
        <v>125</v>
      </c>
      <c r="E1558" s="146">
        <v>2192.83</v>
      </c>
      <c r="F1558" s="146">
        <v>2128.08</v>
      </c>
      <c r="G1558" s="146">
        <v>64.75</v>
      </c>
      <c r="H1558" s="146">
        <v>2206.75</v>
      </c>
      <c r="I1558" s="146">
        <v>2142</v>
      </c>
      <c r="J1558" s="146">
        <v>64.75</v>
      </c>
    </row>
    <row r="1559" spans="1:10" x14ac:dyDescent="0.15">
      <c r="A1559" s="147">
        <v>6984</v>
      </c>
      <c r="B1559" s="147">
        <v>2738.08</v>
      </c>
      <c r="C1559" s="147">
        <v>2613.33</v>
      </c>
      <c r="D1559" s="147">
        <v>124.75</v>
      </c>
      <c r="E1559" s="147">
        <v>2195</v>
      </c>
      <c r="F1559" s="147">
        <v>2130.33</v>
      </c>
      <c r="G1559" s="147">
        <v>64.67</v>
      </c>
      <c r="H1559" s="147">
        <v>2208.92</v>
      </c>
      <c r="I1559" s="147">
        <v>2144.25</v>
      </c>
      <c r="J1559" s="147">
        <v>64.67</v>
      </c>
    </row>
    <row r="1560" spans="1:10" x14ac:dyDescent="0.15">
      <c r="A1560" s="146">
        <v>6988.5</v>
      </c>
      <c r="B1560" s="146">
        <v>2740.33</v>
      </c>
      <c r="C1560" s="146">
        <v>2615.83</v>
      </c>
      <c r="D1560" s="146">
        <v>124.5</v>
      </c>
      <c r="E1560" s="146">
        <v>2197.25</v>
      </c>
      <c r="F1560" s="146">
        <v>2132.75</v>
      </c>
      <c r="G1560" s="146">
        <v>64.5</v>
      </c>
      <c r="H1560" s="146">
        <v>2211.17</v>
      </c>
      <c r="I1560" s="146">
        <v>2146.67</v>
      </c>
      <c r="J1560" s="146">
        <v>64.5</v>
      </c>
    </row>
    <row r="1561" spans="1:10" x14ac:dyDescent="0.15">
      <c r="A1561" s="147">
        <v>6993</v>
      </c>
      <c r="B1561" s="147">
        <v>2742.58</v>
      </c>
      <c r="C1561" s="147">
        <v>2618.33</v>
      </c>
      <c r="D1561" s="147">
        <v>124.25</v>
      </c>
      <c r="E1561" s="147">
        <v>2199.5</v>
      </c>
      <c r="F1561" s="147">
        <v>2135.17</v>
      </c>
      <c r="G1561" s="147">
        <v>64.33</v>
      </c>
      <c r="H1561" s="147">
        <v>2213.42</v>
      </c>
      <c r="I1561" s="147">
        <v>2149.08</v>
      </c>
      <c r="J1561" s="147">
        <v>64.33</v>
      </c>
    </row>
    <row r="1562" spans="1:10" x14ac:dyDescent="0.15">
      <c r="A1562" s="146">
        <v>6997.5</v>
      </c>
      <c r="B1562" s="146">
        <v>2744.83</v>
      </c>
      <c r="C1562" s="146">
        <v>2620.92</v>
      </c>
      <c r="D1562" s="146">
        <v>123.92</v>
      </c>
      <c r="E1562" s="146">
        <v>2201.75</v>
      </c>
      <c r="F1562" s="146">
        <v>2137.5</v>
      </c>
      <c r="G1562" s="146">
        <v>64.25</v>
      </c>
      <c r="H1562" s="146">
        <v>2215.67</v>
      </c>
      <c r="I1562" s="146">
        <v>2151.42</v>
      </c>
      <c r="J1562" s="146">
        <v>64.25</v>
      </c>
    </row>
    <row r="1563" spans="1:10" x14ac:dyDescent="0.15">
      <c r="A1563" s="147">
        <v>7002</v>
      </c>
      <c r="B1563" s="147">
        <v>2747</v>
      </c>
      <c r="C1563" s="147">
        <v>2623.33</v>
      </c>
      <c r="D1563" s="147">
        <v>123.67</v>
      </c>
      <c r="E1563" s="147">
        <v>2203.92</v>
      </c>
      <c r="F1563" s="147">
        <v>2139.83</v>
      </c>
      <c r="G1563" s="147">
        <v>64.08</v>
      </c>
      <c r="H1563" s="147">
        <v>2217.83</v>
      </c>
      <c r="I1563" s="147">
        <v>2153.75</v>
      </c>
      <c r="J1563" s="147">
        <v>64.08</v>
      </c>
    </row>
    <row r="1564" spans="1:10" x14ac:dyDescent="0.15">
      <c r="A1564" s="146">
        <v>7006.5</v>
      </c>
      <c r="B1564" s="146">
        <v>2749.25</v>
      </c>
      <c r="C1564" s="146">
        <v>2625.83</v>
      </c>
      <c r="D1564" s="146">
        <v>123.42</v>
      </c>
      <c r="E1564" s="146">
        <v>2206.17</v>
      </c>
      <c r="F1564" s="146">
        <v>2142.25</v>
      </c>
      <c r="G1564" s="146">
        <v>63.92</v>
      </c>
      <c r="H1564" s="146">
        <v>2220.08</v>
      </c>
      <c r="I1564" s="146">
        <v>2156.17</v>
      </c>
      <c r="J1564" s="146">
        <v>63.92</v>
      </c>
    </row>
    <row r="1565" spans="1:10" x14ac:dyDescent="0.15">
      <c r="A1565" s="147">
        <v>7011</v>
      </c>
      <c r="B1565" s="147">
        <v>2751.5</v>
      </c>
      <c r="C1565" s="147">
        <v>2628.33</v>
      </c>
      <c r="D1565" s="147">
        <v>123.17</v>
      </c>
      <c r="E1565" s="147">
        <v>2208.42</v>
      </c>
      <c r="F1565" s="147">
        <v>2144.58</v>
      </c>
      <c r="G1565" s="147">
        <v>63.83</v>
      </c>
      <c r="H1565" s="147">
        <v>2222.33</v>
      </c>
      <c r="I1565" s="147">
        <v>2158.5</v>
      </c>
      <c r="J1565" s="147">
        <v>63.83</v>
      </c>
    </row>
    <row r="1566" spans="1:10" x14ac:dyDescent="0.15">
      <c r="A1566" s="146">
        <v>7015.5</v>
      </c>
      <c r="B1566" s="146">
        <v>2753.75</v>
      </c>
      <c r="C1566" s="146">
        <v>2630.83</v>
      </c>
      <c r="D1566" s="146">
        <v>122.92</v>
      </c>
      <c r="E1566" s="146">
        <v>2210.67</v>
      </c>
      <c r="F1566" s="146">
        <v>2147</v>
      </c>
      <c r="G1566" s="146">
        <v>63.67</v>
      </c>
      <c r="H1566" s="146">
        <v>2224.58</v>
      </c>
      <c r="I1566" s="146">
        <v>2160.92</v>
      </c>
      <c r="J1566" s="146">
        <v>63.67</v>
      </c>
    </row>
    <row r="1567" spans="1:10" x14ac:dyDescent="0.15">
      <c r="A1567" s="147">
        <v>7020</v>
      </c>
      <c r="B1567" s="147">
        <v>2755.92</v>
      </c>
      <c r="C1567" s="147">
        <v>2633.25</v>
      </c>
      <c r="D1567" s="147">
        <v>122.67</v>
      </c>
      <c r="E1567" s="147">
        <v>2212.83</v>
      </c>
      <c r="F1567" s="147">
        <v>2149.33</v>
      </c>
      <c r="G1567" s="147">
        <v>63.5</v>
      </c>
      <c r="H1567" s="147">
        <v>2226.75</v>
      </c>
      <c r="I1567" s="147">
        <v>2163.25</v>
      </c>
      <c r="J1567" s="147">
        <v>63.5</v>
      </c>
    </row>
    <row r="1568" spans="1:10" x14ac:dyDescent="0.15">
      <c r="A1568" s="146">
        <v>7024.5</v>
      </c>
      <c r="B1568" s="146">
        <v>2758.17</v>
      </c>
      <c r="C1568" s="146">
        <v>2635.75</v>
      </c>
      <c r="D1568" s="146">
        <v>122.42</v>
      </c>
      <c r="E1568" s="146">
        <v>2215.08</v>
      </c>
      <c r="F1568" s="146">
        <v>2151.67</v>
      </c>
      <c r="G1568" s="146">
        <v>63.42</v>
      </c>
      <c r="H1568" s="146">
        <v>2229</v>
      </c>
      <c r="I1568" s="146">
        <v>2165.58</v>
      </c>
      <c r="J1568" s="146">
        <v>63.42</v>
      </c>
    </row>
    <row r="1569" spans="1:10" x14ac:dyDescent="0.15">
      <c r="A1569" s="147">
        <v>7029</v>
      </c>
      <c r="B1569" s="147">
        <v>2760.42</v>
      </c>
      <c r="C1569" s="147">
        <v>2638.33</v>
      </c>
      <c r="D1569" s="147">
        <v>122.08</v>
      </c>
      <c r="E1569" s="147">
        <v>2217.33</v>
      </c>
      <c r="F1569" s="147">
        <v>2154.08</v>
      </c>
      <c r="G1569" s="147">
        <v>63.25</v>
      </c>
      <c r="H1569" s="147">
        <v>2231.25</v>
      </c>
      <c r="I1569" s="147">
        <v>2168</v>
      </c>
      <c r="J1569" s="147">
        <v>63.25</v>
      </c>
    </row>
    <row r="1570" spans="1:10" x14ac:dyDescent="0.15">
      <c r="A1570" s="146">
        <v>7033.5</v>
      </c>
      <c r="B1570" s="146">
        <v>2762.58</v>
      </c>
      <c r="C1570" s="146">
        <v>2640.75</v>
      </c>
      <c r="D1570" s="146">
        <v>121.83</v>
      </c>
      <c r="E1570" s="146">
        <v>2219.5</v>
      </c>
      <c r="F1570" s="146">
        <v>2156.33</v>
      </c>
      <c r="G1570" s="146">
        <v>63.17</v>
      </c>
      <c r="H1570" s="146">
        <v>2233.42</v>
      </c>
      <c r="I1570" s="146">
        <v>2170.25</v>
      </c>
      <c r="J1570" s="146">
        <v>63.17</v>
      </c>
    </row>
    <row r="1571" spans="1:10" x14ac:dyDescent="0.15">
      <c r="A1571" s="147">
        <v>7038</v>
      </c>
      <c r="B1571" s="147">
        <v>2764.83</v>
      </c>
      <c r="C1571" s="147">
        <v>2643.25</v>
      </c>
      <c r="D1571" s="147">
        <v>121.58</v>
      </c>
      <c r="E1571" s="147">
        <v>2221.75</v>
      </c>
      <c r="F1571" s="147">
        <v>2158.75</v>
      </c>
      <c r="G1571" s="147">
        <v>63</v>
      </c>
      <c r="H1571" s="147">
        <v>2235.67</v>
      </c>
      <c r="I1571" s="147">
        <v>2172.67</v>
      </c>
      <c r="J1571" s="147">
        <v>63</v>
      </c>
    </row>
    <row r="1572" spans="1:10" x14ac:dyDescent="0.15">
      <c r="A1572" s="146">
        <v>7042.5</v>
      </c>
      <c r="B1572" s="146">
        <v>2767.08</v>
      </c>
      <c r="C1572" s="146">
        <v>2645.75</v>
      </c>
      <c r="D1572" s="146">
        <v>121.33</v>
      </c>
      <c r="E1572" s="146">
        <v>2224</v>
      </c>
      <c r="F1572" s="146">
        <v>2161.17</v>
      </c>
      <c r="G1572" s="146">
        <v>62.83</v>
      </c>
      <c r="H1572" s="146">
        <v>2237.92</v>
      </c>
      <c r="I1572" s="146">
        <v>2175.08</v>
      </c>
      <c r="J1572" s="146">
        <v>62.83</v>
      </c>
    </row>
    <row r="1573" spans="1:10" x14ac:dyDescent="0.15">
      <c r="A1573" s="147">
        <v>7047</v>
      </c>
      <c r="B1573" s="147">
        <v>2769.33</v>
      </c>
      <c r="C1573" s="147">
        <v>2648.25</v>
      </c>
      <c r="D1573" s="147">
        <v>121.08</v>
      </c>
      <c r="E1573" s="147">
        <v>2226.25</v>
      </c>
      <c r="F1573" s="147">
        <v>2163.5</v>
      </c>
      <c r="G1573" s="147">
        <v>62.75</v>
      </c>
      <c r="H1573" s="147">
        <v>2240.17</v>
      </c>
      <c r="I1573" s="147">
        <v>2177.42</v>
      </c>
      <c r="J1573" s="147">
        <v>62.75</v>
      </c>
    </row>
    <row r="1574" spans="1:10" x14ac:dyDescent="0.15">
      <c r="A1574" s="146">
        <v>7051.5</v>
      </c>
      <c r="B1574" s="146">
        <v>2771.5</v>
      </c>
      <c r="C1574" s="146">
        <v>2650.67</v>
      </c>
      <c r="D1574" s="146">
        <v>120.83</v>
      </c>
      <c r="E1574" s="146">
        <v>2228.42</v>
      </c>
      <c r="F1574" s="146">
        <v>2165.83</v>
      </c>
      <c r="G1574" s="146">
        <v>62.58</v>
      </c>
      <c r="H1574" s="146">
        <v>2242.33</v>
      </c>
      <c r="I1574" s="146">
        <v>2179.75</v>
      </c>
      <c r="J1574" s="146">
        <v>62.58</v>
      </c>
    </row>
    <row r="1575" spans="1:10" x14ac:dyDescent="0.15">
      <c r="A1575" s="147">
        <v>7056</v>
      </c>
      <c r="B1575" s="147">
        <v>2773.75</v>
      </c>
      <c r="C1575" s="147">
        <v>2653.25</v>
      </c>
      <c r="D1575" s="147">
        <v>120.5</v>
      </c>
      <c r="E1575" s="147">
        <v>2230.67</v>
      </c>
      <c r="F1575" s="147">
        <v>2168.25</v>
      </c>
      <c r="G1575" s="147">
        <v>62.42</v>
      </c>
      <c r="H1575" s="147">
        <v>2244.58</v>
      </c>
      <c r="I1575" s="147">
        <v>2182.17</v>
      </c>
      <c r="J1575" s="147">
        <v>62.42</v>
      </c>
    </row>
    <row r="1576" spans="1:10" x14ac:dyDescent="0.15">
      <c r="A1576" s="146">
        <v>7060.5</v>
      </c>
      <c r="B1576" s="146">
        <v>2776</v>
      </c>
      <c r="C1576" s="146">
        <v>2655.75</v>
      </c>
      <c r="D1576" s="146">
        <v>120.25</v>
      </c>
      <c r="E1576" s="146">
        <v>2232.92</v>
      </c>
      <c r="F1576" s="146">
        <v>2170.58</v>
      </c>
      <c r="G1576" s="146">
        <v>62.33</v>
      </c>
      <c r="H1576" s="146">
        <v>2246.83</v>
      </c>
      <c r="I1576" s="146">
        <v>2184.5</v>
      </c>
      <c r="J1576" s="146">
        <v>62.33</v>
      </c>
    </row>
    <row r="1577" spans="1:10" x14ac:dyDescent="0.15">
      <c r="A1577" s="147">
        <v>7065</v>
      </c>
      <c r="B1577" s="147">
        <v>2778.25</v>
      </c>
      <c r="C1577" s="147">
        <v>2658.25</v>
      </c>
      <c r="D1577" s="147">
        <v>120</v>
      </c>
      <c r="E1577" s="147">
        <v>2235.17</v>
      </c>
      <c r="F1577" s="147">
        <v>2173</v>
      </c>
      <c r="G1577" s="147">
        <v>62.17</v>
      </c>
      <c r="H1577" s="147">
        <v>2249.08</v>
      </c>
      <c r="I1577" s="147">
        <v>2186.92</v>
      </c>
      <c r="J1577" s="147">
        <v>62.17</v>
      </c>
    </row>
    <row r="1578" spans="1:10" x14ac:dyDescent="0.15">
      <c r="A1578" s="146">
        <v>7069.5</v>
      </c>
      <c r="B1578" s="146">
        <v>2780.42</v>
      </c>
      <c r="C1578" s="146">
        <v>2660.67</v>
      </c>
      <c r="D1578" s="146">
        <v>119.75</v>
      </c>
      <c r="E1578" s="146">
        <v>2237.33</v>
      </c>
      <c r="F1578" s="146">
        <v>2175.33</v>
      </c>
      <c r="G1578" s="146">
        <v>62</v>
      </c>
      <c r="H1578" s="146">
        <v>2251.25</v>
      </c>
      <c r="I1578" s="146">
        <v>2189.25</v>
      </c>
      <c r="J1578" s="146">
        <v>62</v>
      </c>
    </row>
    <row r="1579" spans="1:10" x14ac:dyDescent="0.15">
      <c r="A1579" s="147">
        <v>7074</v>
      </c>
      <c r="B1579" s="147">
        <v>2782.67</v>
      </c>
      <c r="C1579" s="147">
        <v>2663.17</v>
      </c>
      <c r="D1579" s="147">
        <v>119.5</v>
      </c>
      <c r="E1579" s="147">
        <v>2239.58</v>
      </c>
      <c r="F1579" s="147">
        <v>2177.67</v>
      </c>
      <c r="G1579" s="147">
        <v>61.92</v>
      </c>
      <c r="H1579" s="147">
        <v>2253.5</v>
      </c>
      <c r="I1579" s="147">
        <v>2191.58</v>
      </c>
      <c r="J1579" s="147">
        <v>61.92</v>
      </c>
    </row>
    <row r="1580" spans="1:10" x14ac:dyDescent="0.15">
      <c r="A1580" s="146">
        <v>7078.5</v>
      </c>
      <c r="B1580" s="146">
        <v>2784.92</v>
      </c>
      <c r="C1580" s="146">
        <v>2665.67</v>
      </c>
      <c r="D1580" s="146">
        <v>119.25</v>
      </c>
      <c r="E1580" s="146">
        <v>2241.83</v>
      </c>
      <c r="F1580" s="146">
        <v>2180.08</v>
      </c>
      <c r="G1580" s="146">
        <v>61.75</v>
      </c>
      <c r="H1580" s="146">
        <v>2255.75</v>
      </c>
      <c r="I1580" s="146">
        <v>2194</v>
      </c>
      <c r="J1580" s="146">
        <v>61.75</v>
      </c>
    </row>
    <row r="1581" spans="1:10" x14ac:dyDescent="0.15">
      <c r="A1581" s="147">
        <v>7083</v>
      </c>
      <c r="B1581" s="147">
        <v>2787.17</v>
      </c>
      <c r="C1581" s="147">
        <v>2668.25</v>
      </c>
      <c r="D1581" s="147">
        <v>118.92</v>
      </c>
      <c r="E1581" s="147">
        <v>2244.08</v>
      </c>
      <c r="F1581" s="147">
        <v>2182.42</v>
      </c>
      <c r="G1581" s="147">
        <v>61.67</v>
      </c>
      <c r="H1581" s="147">
        <v>2258</v>
      </c>
      <c r="I1581" s="147">
        <v>2196.33</v>
      </c>
      <c r="J1581" s="147">
        <v>61.67</v>
      </c>
    </row>
    <row r="1582" spans="1:10" x14ac:dyDescent="0.15">
      <c r="A1582" s="146">
        <v>7087.5</v>
      </c>
      <c r="B1582" s="146">
        <v>2789.33</v>
      </c>
      <c r="C1582" s="146">
        <v>2670.67</v>
      </c>
      <c r="D1582" s="146">
        <v>118.67</v>
      </c>
      <c r="E1582" s="146">
        <v>2246.25</v>
      </c>
      <c r="F1582" s="146">
        <v>2184.75</v>
      </c>
      <c r="G1582" s="146">
        <v>61.5</v>
      </c>
      <c r="H1582" s="146">
        <v>2260.17</v>
      </c>
      <c r="I1582" s="146">
        <v>2198.67</v>
      </c>
      <c r="J1582" s="146">
        <v>61.5</v>
      </c>
    </row>
    <row r="1583" spans="1:10" x14ac:dyDescent="0.15">
      <c r="A1583" s="147">
        <v>7092</v>
      </c>
      <c r="B1583" s="147">
        <v>2791.58</v>
      </c>
      <c r="C1583" s="147">
        <v>2673.17</v>
      </c>
      <c r="D1583" s="147">
        <v>118.42</v>
      </c>
      <c r="E1583" s="147">
        <v>2248.5</v>
      </c>
      <c r="F1583" s="147">
        <v>2187.17</v>
      </c>
      <c r="G1583" s="147">
        <v>61.33</v>
      </c>
      <c r="H1583" s="147">
        <v>2262.42</v>
      </c>
      <c r="I1583" s="147">
        <v>2201.08</v>
      </c>
      <c r="J1583" s="147">
        <v>61.33</v>
      </c>
    </row>
    <row r="1584" spans="1:10" x14ac:dyDescent="0.15">
      <c r="A1584" s="146">
        <v>7096.5</v>
      </c>
      <c r="B1584" s="146">
        <v>2793.83</v>
      </c>
      <c r="C1584" s="146">
        <v>2675.67</v>
      </c>
      <c r="D1584" s="146">
        <v>118.17</v>
      </c>
      <c r="E1584" s="146">
        <v>2250.75</v>
      </c>
      <c r="F1584" s="146">
        <v>2189.5</v>
      </c>
      <c r="G1584" s="146">
        <v>61.25</v>
      </c>
      <c r="H1584" s="146">
        <v>2264.67</v>
      </c>
      <c r="I1584" s="146">
        <v>2203.42</v>
      </c>
      <c r="J1584" s="146">
        <v>61.25</v>
      </c>
    </row>
    <row r="1585" spans="1:10" x14ac:dyDescent="0.15">
      <c r="A1585" s="147">
        <v>7101</v>
      </c>
      <c r="B1585" s="147">
        <v>2796</v>
      </c>
      <c r="C1585" s="147">
        <v>2678.08</v>
      </c>
      <c r="D1585" s="147">
        <v>117.92</v>
      </c>
      <c r="E1585" s="147">
        <v>2252.92</v>
      </c>
      <c r="F1585" s="147">
        <v>2191.83</v>
      </c>
      <c r="G1585" s="147">
        <v>61.08</v>
      </c>
      <c r="H1585" s="147">
        <v>2266.83</v>
      </c>
      <c r="I1585" s="147">
        <v>2205.75</v>
      </c>
      <c r="J1585" s="147">
        <v>61.08</v>
      </c>
    </row>
    <row r="1586" spans="1:10" x14ac:dyDescent="0.15">
      <c r="A1586" s="146">
        <v>7105.5</v>
      </c>
      <c r="B1586" s="146">
        <v>2798.25</v>
      </c>
      <c r="C1586" s="146">
        <v>2680.58</v>
      </c>
      <c r="D1586" s="146">
        <v>117.67</v>
      </c>
      <c r="E1586" s="146">
        <v>2255.17</v>
      </c>
      <c r="F1586" s="146">
        <v>2194.25</v>
      </c>
      <c r="G1586" s="146">
        <v>60.92</v>
      </c>
      <c r="H1586" s="146">
        <v>2269.08</v>
      </c>
      <c r="I1586" s="146">
        <v>2208.17</v>
      </c>
      <c r="J1586" s="146">
        <v>60.92</v>
      </c>
    </row>
    <row r="1587" spans="1:10" x14ac:dyDescent="0.15">
      <c r="A1587" s="147">
        <v>7110</v>
      </c>
      <c r="B1587" s="147">
        <v>2800.5</v>
      </c>
      <c r="C1587" s="147">
        <v>2683.17</v>
      </c>
      <c r="D1587" s="147">
        <v>117.33</v>
      </c>
      <c r="E1587" s="147">
        <v>2257.42</v>
      </c>
      <c r="F1587" s="147">
        <v>2196.58</v>
      </c>
      <c r="G1587" s="147">
        <v>60.83</v>
      </c>
      <c r="H1587" s="147">
        <v>2271.33</v>
      </c>
      <c r="I1587" s="147">
        <v>2210.5</v>
      </c>
      <c r="J1587" s="147">
        <v>60.83</v>
      </c>
    </row>
    <row r="1588" spans="1:10" x14ac:dyDescent="0.15">
      <c r="A1588" s="146">
        <v>7114.5</v>
      </c>
      <c r="B1588" s="146">
        <v>2802.75</v>
      </c>
      <c r="C1588" s="146">
        <v>2685.67</v>
      </c>
      <c r="D1588" s="146">
        <v>117.08</v>
      </c>
      <c r="E1588" s="146">
        <v>2259.67</v>
      </c>
      <c r="F1588" s="146">
        <v>2199</v>
      </c>
      <c r="G1588" s="146">
        <v>60.67</v>
      </c>
      <c r="H1588" s="146">
        <v>2273.58</v>
      </c>
      <c r="I1588" s="146">
        <v>2212.92</v>
      </c>
      <c r="J1588" s="146">
        <v>60.67</v>
      </c>
    </row>
    <row r="1589" spans="1:10" x14ac:dyDescent="0.15">
      <c r="A1589" s="147">
        <v>7119</v>
      </c>
      <c r="B1589" s="147">
        <v>2804.92</v>
      </c>
      <c r="C1589" s="147">
        <v>2688.08</v>
      </c>
      <c r="D1589" s="147">
        <v>116.83</v>
      </c>
      <c r="E1589" s="147">
        <v>2261.83</v>
      </c>
      <c r="F1589" s="147">
        <v>2201.33</v>
      </c>
      <c r="G1589" s="147">
        <v>60.5</v>
      </c>
      <c r="H1589" s="147">
        <v>2275.75</v>
      </c>
      <c r="I1589" s="147">
        <v>2215.25</v>
      </c>
      <c r="J1589" s="147">
        <v>60.5</v>
      </c>
    </row>
    <row r="1590" spans="1:10" x14ac:dyDescent="0.15">
      <c r="A1590" s="146">
        <v>7123.5</v>
      </c>
      <c r="B1590" s="146">
        <v>2807.17</v>
      </c>
      <c r="C1590" s="146">
        <v>2690.58</v>
      </c>
      <c r="D1590" s="146">
        <v>116.58</v>
      </c>
      <c r="E1590" s="146">
        <v>2264.08</v>
      </c>
      <c r="F1590" s="146">
        <v>2203.67</v>
      </c>
      <c r="G1590" s="146">
        <v>60.42</v>
      </c>
      <c r="H1590" s="146">
        <v>2278</v>
      </c>
      <c r="I1590" s="146">
        <v>2217.58</v>
      </c>
      <c r="J1590" s="146">
        <v>60.42</v>
      </c>
    </row>
    <row r="1591" spans="1:10" x14ac:dyDescent="0.15">
      <c r="A1591" s="147">
        <v>7128</v>
      </c>
      <c r="B1591" s="147">
        <v>2809.42</v>
      </c>
      <c r="C1591" s="147">
        <v>2693.08</v>
      </c>
      <c r="D1591" s="147">
        <v>116.33</v>
      </c>
      <c r="E1591" s="147">
        <v>2266.33</v>
      </c>
      <c r="F1591" s="147">
        <v>2206.08</v>
      </c>
      <c r="G1591" s="147">
        <v>60.25</v>
      </c>
      <c r="H1591" s="147">
        <v>2280.25</v>
      </c>
      <c r="I1591" s="147">
        <v>2220</v>
      </c>
      <c r="J1591" s="147">
        <v>60.25</v>
      </c>
    </row>
    <row r="1592" spans="1:10" x14ac:dyDescent="0.15">
      <c r="A1592" s="146">
        <v>7132.5</v>
      </c>
      <c r="B1592" s="146">
        <v>2811.67</v>
      </c>
      <c r="C1592" s="146">
        <v>2695.58</v>
      </c>
      <c r="D1592" s="146">
        <v>116.08</v>
      </c>
      <c r="E1592" s="146">
        <v>2268.58</v>
      </c>
      <c r="F1592" s="146">
        <v>2208.42</v>
      </c>
      <c r="G1592" s="146">
        <v>60.17</v>
      </c>
      <c r="H1592" s="146">
        <v>2282.5</v>
      </c>
      <c r="I1592" s="146">
        <v>2222.33</v>
      </c>
      <c r="J1592" s="146">
        <v>60.17</v>
      </c>
    </row>
    <row r="1593" spans="1:10" x14ac:dyDescent="0.15">
      <c r="A1593" s="147">
        <v>7137</v>
      </c>
      <c r="B1593" s="147">
        <v>2813.83</v>
      </c>
      <c r="C1593" s="147">
        <v>2698.08</v>
      </c>
      <c r="D1593" s="147">
        <v>115.75</v>
      </c>
      <c r="E1593" s="147">
        <v>2270.75</v>
      </c>
      <c r="F1593" s="147">
        <v>2210.75</v>
      </c>
      <c r="G1593" s="147">
        <v>60</v>
      </c>
      <c r="H1593" s="147">
        <v>2284.67</v>
      </c>
      <c r="I1593" s="147">
        <v>2224.67</v>
      </c>
      <c r="J1593" s="147">
        <v>60</v>
      </c>
    </row>
    <row r="1594" spans="1:10" x14ac:dyDescent="0.15">
      <c r="A1594" s="146">
        <v>7141.5</v>
      </c>
      <c r="B1594" s="146">
        <v>2816.08</v>
      </c>
      <c r="C1594" s="146">
        <v>2700.58</v>
      </c>
      <c r="D1594" s="146">
        <v>115.5</v>
      </c>
      <c r="E1594" s="146">
        <v>2273</v>
      </c>
      <c r="F1594" s="146">
        <v>2213.17</v>
      </c>
      <c r="G1594" s="146">
        <v>59.83</v>
      </c>
      <c r="H1594" s="146">
        <v>2286.92</v>
      </c>
      <c r="I1594" s="146">
        <v>2227.08</v>
      </c>
      <c r="J1594" s="146">
        <v>59.83</v>
      </c>
    </row>
    <row r="1595" spans="1:10" x14ac:dyDescent="0.15">
      <c r="A1595" s="147">
        <v>7146</v>
      </c>
      <c r="B1595" s="147">
        <v>2818.33</v>
      </c>
      <c r="C1595" s="147">
        <v>2703.08</v>
      </c>
      <c r="D1595" s="147">
        <v>115.25</v>
      </c>
      <c r="E1595" s="147">
        <v>2275.25</v>
      </c>
      <c r="F1595" s="147">
        <v>2215.5</v>
      </c>
      <c r="G1595" s="147">
        <v>59.75</v>
      </c>
      <c r="H1595" s="147">
        <v>2289.17</v>
      </c>
      <c r="I1595" s="147">
        <v>2229.42</v>
      </c>
      <c r="J1595" s="147">
        <v>59.75</v>
      </c>
    </row>
    <row r="1596" spans="1:10" x14ac:dyDescent="0.15">
      <c r="A1596" s="146">
        <v>7150.5</v>
      </c>
      <c r="B1596" s="146">
        <v>2820.5</v>
      </c>
      <c r="C1596" s="146">
        <v>2705.5</v>
      </c>
      <c r="D1596" s="146">
        <v>115</v>
      </c>
      <c r="E1596" s="146">
        <v>2277.42</v>
      </c>
      <c r="F1596" s="146">
        <v>2217.83</v>
      </c>
      <c r="G1596" s="146">
        <v>59.58</v>
      </c>
      <c r="H1596" s="146">
        <v>2291.33</v>
      </c>
      <c r="I1596" s="146">
        <v>2231.75</v>
      </c>
      <c r="J1596" s="146">
        <v>59.58</v>
      </c>
    </row>
    <row r="1597" spans="1:10" x14ac:dyDescent="0.15">
      <c r="A1597" s="147">
        <v>7155</v>
      </c>
      <c r="B1597" s="147">
        <v>2822.75</v>
      </c>
      <c r="C1597" s="147">
        <v>2708</v>
      </c>
      <c r="D1597" s="147">
        <v>114.75</v>
      </c>
      <c r="E1597" s="147">
        <v>2279.67</v>
      </c>
      <c r="F1597" s="147">
        <v>2220.25</v>
      </c>
      <c r="G1597" s="147">
        <v>59.42</v>
      </c>
      <c r="H1597" s="147">
        <v>2293.58</v>
      </c>
      <c r="I1597" s="147">
        <v>2234.17</v>
      </c>
      <c r="J1597" s="147">
        <v>59.42</v>
      </c>
    </row>
    <row r="1598" spans="1:10" x14ac:dyDescent="0.15">
      <c r="A1598" s="146">
        <v>7159.5</v>
      </c>
      <c r="B1598" s="146">
        <v>2825</v>
      </c>
      <c r="C1598" s="146">
        <v>2710.5</v>
      </c>
      <c r="D1598" s="146">
        <v>114.5</v>
      </c>
      <c r="E1598" s="146">
        <v>2281.92</v>
      </c>
      <c r="F1598" s="146">
        <v>2222.58</v>
      </c>
      <c r="G1598" s="146">
        <v>59.33</v>
      </c>
      <c r="H1598" s="146">
        <v>2295.83</v>
      </c>
      <c r="I1598" s="146">
        <v>2236.5</v>
      </c>
      <c r="J1598" s="146">
        <v>59.33</v>
      </c>
    </row>
    <row r="1599" spans="1:10" x14ac:dyDescent="0.15">
      <c r="A1599" s="147">
        <v>7164</v>
      </c>
      <c r="B1599" s="147">
        <v>2827.25</v>
      </c>
      <c r="C1599" s="147">
        <v>2713.08</v>
      </c>
      <c r="D1599" s="147">
        <v>114.17</v>
      </c>
      <c r="E1599" s="147">
        <v>2284.17</v>
      </c>
      <c r="F1599" s="147">
        <v>2225</v>
      </c>
      <c r="G1599" s="147">
        <v>59.17</v>
      </c>
      <c r="H1599" s="147">
        <v>2298.08</v>
      </c>
      <c r="I1599" s="147">
        <v>2238.92</v>
      </c>
      <c r="J1599" s="147">
        <v>59.17</v>
      </c>
    </row>
    <row r="1600" spans="1:10" x14ac:dyDescent="0.15">
      <c r="A1600" s="146">
        <v>7168.5</v>
      </c>
      <c r="B1600" s="146">
        <v>2829.42</v>
      </c>
      <c r="C1600" s="146">
        <v>2715.5</v>
      </c>
      <c r="D1600" s="146">
        <v>113.92</v>
      </c>
      <c r="E1600" s="146">
        <v>2286.33</v>
      </c>
      <c r="F1600" s="146">
        <v>2227.33</v>
      </c>
      <c r="G1600" s="146">
        <v>59</v>
      </c>
      <c r="H1600" s="146">
        <v>2300.25</v>
      </c>
      <c r="I1600" s="146">
        <v>2241.25</v>
      </c>
      <c r="J1600" s="146">
        <v>59</v>
      </c>
    </row>
    <row r="1601" spans="1:10" x14ac:dyDescent="0.15">
      <c r="A1601" s="147">
        <v>7173</v>
      </c>
      <c r="B1601" s="147">
        <v>2831.67</v>
      </c>
      <c r="C1601" s="147">
        <v>2718</v>
      </c>
      <c r="D1601" s="147">
        <v>113.67</v>
      </c>
      <c r="E1601" s="147">
        <v>2288.58</v>
      </c>
      <c r="F1601" s="147">
        <v>2229.67</v>
      </c>
      <c r="G1601" s="147">
        <v>58.92</v>
      </c>
      <c r="H1601" s="147">
        <v>2302.5</v>
      </c>
      <c r="I1601" s="147">
        <v>2243.58</v>
      </c>
      <c r="J1601" s="147">
        <v>58.92</v>
      </c>
    </row>
    <row r="1602" spans="1:10" x14ac:dyDescent="0.15">
      <c r="A1602" s="146">
        <v>7177.5</v>
      </c>
      <c r="B1602" s="146">
        <v>2833.92</v>
      </c>
      <c r="C1602" s="146">
        <v>2720.5</v>
      </c>
      <c r="D1602" s="146">
        <v>113.42</v>
      </c>
      <c r="E1602" s="146">
        <v>2290.83</v>
      </c>
      <c r="F1602" s="146">
        <v>2232.08</v>
      </c>
      <c r="G1602" s="146">
        <v>58.75</v>
      </c>
      <c r="H1602" s="146">
        <v>2304.75</v>
      </c>
      <c r="I1602" s="146">
        <v>2246</v>
      </c>
      <c r="J1602" s="146">
        <v>58.75</v>
      </c>
    </row>
    <row r="1603" spans="1:10" x14ac:dyDescent="0.15">
      <c r="A1603" s="147">
        <v>7182</v>
      </c>
      <c r="B1603" s="147">
        <v>2836.17</v>
      </c>
      <c r="C1603" s="147">
        <v>2723</v>
      </c>
      <c r="D1603" s="147">
        <v>113.17</v>
      </c>
      <c r="E1603" s="147">
        <v>2293.08</v>
      </c>
      <c r="F1603" s="147">
        <v>2234.42</v>
      </c>
      <c r="G1603" s="147">
        <v>58.67</v>
      </c>
      <c r="H1603" s="147">
        <v>2307</v>
      </c>
      <c r="I1603" s="147">
        <v>2248.33</v>
      </c>
      <c r="J1603" s="147">
        <v>58.67</v>
      </c>
    </row>
    <row r="1604" spans="1:10" x14ac:dyDescent="0.15">
      <c r="A1604" s="146">
        <v>7186.5</v>
      </c>
      <c r="B1604" s="146">
        <v>2838.33</v>
      </c>
      <c r="C1604" s="146">
        <v>2725.42</v>
      </c>
      <c r="D1604" s="146">
        <v>112.92</v>
      </c>
      <c r="E1604" s="146">
        <v>2295.25</v>
      </c>
      <c r="F1604" s="146">
        <v>2236.75</v>
      </c>
      <c r="G1604" s="146">
        <v>58.5</v>
      </c>
      <c r="H1604" s="146">
        <v>2309.17</v>
      </c>
      <c r="I1604" s="146">
        <v>2250.67</v>
      </c>
      <c r="J1604" s="146">
        <v>58.5</v>
      </c>
    </row>
    <row r="1605" spans="1:10" x14ac:dyDescent="0.15">
      <c r="A1605" s="147">
        <v>7191</v>
      </c>
      <c r="B1605" s="147">
        <v>2840.58</v>
      </c>
      <c r="C1605" s="147">
        <v>2728</v>
      </c>
      <c r="D1605" s="147">
        <v>112.58</v>
      </c>
      <c r="E1605" s="147">
        <v>2297.5</v>
      </c>
      <c r="F1605" s="147">
        <v>2239.17</v>
      </c>
      <c r="G1605" s="147">
        <v>58.33</v>
      </c>
      <c r="H1605" s="147">
        <v>2311.42</v>
      </c>
      <c r="I1605" s="147">
        <v>2253.08</v>
      </c>
      <c r="J1605" s="147">
        <v>58.33</v>
      </c>
    </row>
    <row r="1606" spans="1:10" x14ac:dyDescent="0.15">
      <c r="A1606" s="146">
        <v>7195.5</v>
      </c>
      <c r="B1606" s="146">
        <v>2842.83</v>
      </c>
      <c r="C1606" s="146">
        <v>2730.5</v>
      </c>
      <c r="D1606" s="146">
        <v>112.33</v>
      </c>
      <c r="E1606" s="146">
        <v>2299.75</v>
      </c>
      <c r="F1606" s="146">
        <v>2241.5</v>
      </c>
      <c r="G1606" s="146">
        <v>58.25</v>
      </c>
      <c r="H1606" s="146">
        <v>2313.67</v>
      </c>
      <c r="I1606" s="146">
        <v>2255.42</v>
      </c>
      <c r="J1606" s="146">
        <v>58.25</v>
      </c>
    </row>
    <row r="1607" spans="1:10" x14ac:dyDescent="0.15">
      <c r="A1607" s="147">
        <v>7200</v>
      </c>
      <c r="B1607" s="147">
        <v>2845</v>
      </c>
      <c r="C1607" s="147">
        <v>2732.92</v>
      </c>
      <c r="D1607" s="147">
        <v>112.08</v>
      </c>
      <c r="E1607" s="147">
        <v>2301.92</v>
      </c>
      <c r="F1607" s="147">
        <v>2243.83</v>
      </c>
      <c r="G1607" s="147">
        <v>58.08</v>
      </c>
      <c r="H1607" s="147">
        <v>2315.83</v>
      </c>
      <c r="I1607" s="147">
        <v>2257.75</v>
      </c>
      <c r="J1607" s="147">
        <v>58.08</v>
      </c>
    </row>
    <row r="1608" spans="1:10" x14ac:dyDescent="0.15">
      <c r="A1608" s="146">
        <v>7204.5</v>
      </c>
      <c r="B1608" s="146">
        <v>2847.25</v>
      </c>
      <c r="C1608" s="146">
        <v>2735.42</v>
      </c>
      <c r="D1608" s="146">
        <v>111.83</v>
      </c>
      <c r="E1608" s="146">
        <v>2304.17</v>
      </c>
      <c r="F1608" s="146">
        <v>2246.25</v>
      </c>
      <c r="G1608" s="146">
        <v>57.92</v>
      </c>
      <c r="H1608" s="146">
        <v>2318.08</v>
      </c>
      <c r="I1608" s="146">
        <v>2260.17</v>
      </c>
      <c r="J1608" s="146">
        <v>57.92</v>
      </c>
    </row>
    <row r="1609" spans="1:10" x14ac:dyDescent="0.15">
      <c r="A1609" s="147">
        <v>7209</v>
      </c>
      <c r="B1609" s="147">
        <v>2849.5</v>
      </c>
      <c r="C1609" s="147">
        <v>2737.92</v>
      </c>
      <c r="D1609" s="147">
        <v>111.58</v>
      </c>
      <c r="E1609" s="147">
        <v>2306.42</v>
      </c>
      <c r="F1609" s="147">
        <v>2248.58</v>
      </c>
      <c r="G1609" s="147">
        <v>57.83</v>
      </c>
      <c r="H1609" s="147">
        <v>2320.33</v>
      </c>
      <c r="I1609" s="147">
        <v>2262.5</v>
      </c>
      <c r="J1609" s="147">
        <v>57.83</v>
      </c>
    </row>
    <row r="1610" spans="1:10" x14ac:dyDescent="0.15">
      <c r="A1610" s="146">
        <v>7213.5</v>
      </c>
      <c r="B1610" s="146">
        <v>2851.75</v>
      </c>
      <c r="C1610" s="146">
        <v>2740.42</v>
      </c>
      <c r="D1610" s="146">
        <v>111.33</v>
      </c>
      <c r="E1610" s="146">
        <v>2308.67</v>
      </c>
      <c r="F1610" s="146">
        <v>2251</v>
      </c>
      <c r="G1610" s="146">
        <v>57.67</v>
      </c>
      <c r="H1610" s="146">
        <v>2322.58</v>
      </c>
      <c r="I1610" s="146">
        <v>2264.92</v>
      </c>
      <c r="J1610" s="146">
        <v>57.67</v>
      </c>
    </row>
    <row r="1611" spans="1:10" x14ac:dyDescent="0.15">
      <c r="A1611" s="147">
        <v>7218</v>
      </c>
      <c r="B1611" s="147">
        <v>2853.92</v>
      </c>
      <c r="C1611" s="147">
        <v>2742.92</v>
      </c>
      <c r="D1611" s="147">
        <v>111</v>
      </c>
      <c r="E1611" s="147">
        <v>2310.83</v>
      </c>
      <c r="F1611" s="147">
        <v>2253.33</v>
      </c>
      <c r="G1611" s="147">
        <v>57.5</v>
      </c>
      <c r="H1611" s="147">
        <v>2324.75</v>
      </c>
      <c r="I1611" s="147">
        <v>2267.25</v>
      </c>
      <c r="J1611" s="147">
        <v>57.5</v>
      </c>
    </row>
    <row r="1612" spans="1:10" x14ac:dyDescent="0.15">
      <c r="A1612" s="146">
        <v>7222.5</v>
      </c>
      <c r="B1612" s="146">
        <v>2856.17</v>
      </c>
      <c r="C1612" s="146">
        <v>2745.42</v>
      </c>
      <c r="D1612" s="146">
        <v>110.75</v>
      </c>
      <c r="E1612" s="146">
        <v>2313.08</v>
      </c>
      <c r="F1612" s="146">
        <v>2255.67</v>
      </c>
      <c r="G1612" s="146">
        <v>57.42</v>
      </c>
      <c r="H1612" s="146">
        <v>2327</v>
      </c>
      <c r="I1612" s="146">
        <v>2269.58</v>
      </c>
      <c r="J1612" s="146">
        <v>57.42</v>
      </c>
    </row>
    <row r="1613" spans="1:10" x14ac:dyDescent="0.15">
      <c r="A1613" s="147">
        <v>7227</v>
      </c>
      <c r="B1613" s="147">
        <v>2858.42</v>
      </c>
      <c r="C1613" s="147">
        <v>2747.92</v>
      </c>
      <c r="D1613" s="147">
        <v>110.5</v>
      </c>
      <c r="E1613" s="147">
        <v>2315.33</v>
      </c>
      <c r="F1613" s="147">
        <v>2258.08</v>
      </c>
      <c r="G1613" s="147">
        <v>57.25</v>
      </c>
      <c r="H1613" s="147">
        <v>2329.25</v>
      </c>
      <c r="I1613" s="147">
        <v>2272</v>
      </c>
      <c r="J1613" s="147">
        <v>57.25</v>
      </c>
    </row>
    <row r="1614" spans="1:10" x14ac:dyDescent="0.15">
      <c r="A1614" s="146">
        <v>7231.5</v>
      </c>
      <c r="B1614" s="146">
        <v>2860.67</v>
      </c>
      <c r="C1614" s="146">
        <v>2750.42</v>
      </c>
      <c r="D1614" s="146">
        <v>110.25</v>
      </c>
      <c r="E1614" s="146">
        <v>2317.58</v>
      </c>
      <c r="F1614" s="146">
        <v>2260.42</v>
      </c>
      <c r="G1614" s="146">
        <v>57.17</v>
      </c>
      <c r="H1614" s="146">
        <v>2331.5</v>
      </c>
      <c r="I1614" s="146">
        <v>2274.33</v>
      </c>
      <c r="J1614" s="146">
        <v>57.17</v>
      </c>
    </row>
    <row r="1615" spans="1:10" x14ac:dyDescent="0.15">
      <c r="A1615" s="147">
        <v>7236</v>
      </c>
      <c r="B1615" s="147">
        <v>2862.83</v>
      </c>
      <c r="C1615" s="147">
        <v>2752.83</v>
      </c>
      <c r="D1615" s="147">
        <v>110</v>
      </c>
      <c r="E1615" s="147">
        <v>2319.75</v>
      </c>
      <c r="F1615" s="147">
        <v>2262.75</v>
      </c>
      <c r="G1615" s="147">
        <v>57</v>
      </c>
      <c r="H1615" s="147">
        <v>2333.67</v>
      </c>
      <c r="I1615" s="147">
        <v>2276.67</v>
      </c>
      <c r="J1615" s="147">
        <v>57</v>
      </c>
    </row>
    <row r="1616" spans="1:10" x14ac:dyDescent="0.15">
      <c r="A1616" s="146">
        <v>7240.5</v>
      </c>
      <c r="B1616" s="146">
        <v>2865.08</v>
      </c>
      <c r="C1616" s="146">
        <v>2755.33</v>
      </c>
      <c r="D1616" s="146">
        <v>109.75</v>
      </c>
      <c r="E1616" s="146">
        <v>2322</v>
      </c>
      <c r="F1616" s="146">
        <v>2265.17</v>
      </c>
      <c r="G1616" s="146">
        <v>56.83</v>
      </c>
      <c r="H1616" s="146">
        <v>2335.92</v>
      </c>
      <c r="I1616" s="146">
        <v>2279.08</v>
      </c>
      <c r="J1616" s="146">
        <v>56.83</v>
      </c>
    </row>
    <row r="1617" spans="1:10" x14ac:dyDescent="0.15">
      <c r="A1617" s="147">
        <v>7245</v>
      </c>
      <c r="B1617" s="147">
        <v>2867.33</v>
      </c>
      <c r="C1617" s="147">
        <v>2757.92</v>
      </c>
      <c r="D1617" s="147">
        <v>109.42</v>
      </c>
      <c r="E1617" s="147">
        <v>2324.25</v>
      </c>
      <c r="F1617" s="147">
        <v>2267.5</v>
      </c>
      <c r="G1617" s="147">
        <v>56.75</v>
      </c>
      <c r="H1617" s="147">
        <v>2338.17</v>
      </c>
      <c r="I1617" s="147">
        <v>2281.42</v>
      </c>
      <c r="J1617" s="147">
        <v>56.75</v>
      </c>
    </row>
    <row r="1618" spans="1:10" x14ac:dyDescent="0.15">
      <c r="A1618" s="146">
        <v>7249.5</v>
      </c>
      <c r="B1618" s="146">
        <v>2869.58</v>
      </c>
      <c r="C1618" s="146">
        <v>2760.42</v>
      </c>
      <c r="D1618" s="146">
        <v>109.17</v>
      </c>
      <c r="E1618" s="146">
        <v>2326.5</v>
      </c>
      <c r="F1618" s="146">
        <v>2269.92</v>
      </c>
      <c r="G1618" s="146">
        <v>56.58</v>
      </c>
      <c r="H1618" s="146">
        <v>2340.42</v>
      </c>
      <c r="I1618" s="146">
        <v>2283.83</v>
      </c>
      <c r="J1618" s="146">
        <v>56.58</v>
      </c>
    </row>
    <row r="1619" spans="1:10" x14ac:dyDescent="0.15">
      <c r="A1619" s="147">
        <v>7254</v>
      </c>
      <c r="B1619" s="147">
        <v>2871.75</v>
      </c>
      <c r="C1619" s="147">
        <v>2762.83</v>
      </c>
      <c r="D1619" s="147">
        <v>108.92</v>
      </c>
      <c r="E1619" s="147">
        <v>2328.67</v>
      </c>
      <c r="F1619" s="147">
        <v>2272.25</v>
      </c>
      <c r="G1619" s="147">
        <v>56.42</v>
      </c>
      <c r="H1619" s="147">
        <v>2342.58</v>
      </c>
      <c r="I1619" s="147">
        <v>2286.17</v>
      </c>
      <c r="J1619" s="147">
        <v>56.42</v>
      </c>
    </row>
    <row r="1620" spans="1:10" x14ac:dyDescent="0.15">
      <c r="A1620" s="146">
        <v>7258.5</v>
      </c>
      <c r="B1620" s="146">
        <v>2874</v>
      </c>
      <c r="C1620" s="146">
        <v>2765.33</v>
      </c>
      <c r="D1620" s="146">
        <v>108.67</v>
      </c>
      <c r="E1620" s="146">
        <v>2330.92</v>
      </c>
      <c r="F1620" s="146">
        <v>2274.58</v>
      </c>
      <c r="G1620" s="146">
        <v>56.33</v>
      </c>
      <c r="H1620" s="146">
        <v>2344.83</v>
      </c>
      <c r="I1620" s="146">
        <v>2288.5</v>
      </c>
      <c r="J1620" s="146">
        <v>56.33</v>
      </c>
    </row>
    <row r="1621" spans="1:10" x14ac:dyDescent="0.15">
      <c r="A1621" s="147">
        <v>7263</v>
      </c>
      <c r="B1621" s="147">
        <v>2876.25</v>
      </c>
      <c r="C1621" s="147">
        <v>2767.83</v>
      </c>
      <c r="D1621" s="147">
        <v>108.42</v>
      </c>
      <c r="E1621" s="147">
        <v>2333.17</v>
      </c>
      <c r="F1621" s="147">
        <v>2277</v>
      </c>
      <c r="G1621" s="147">
        <v>56.17</v>
      </c>
      <c r="H1621" s="147">
        <v>2347.08</v>
      </c>
      <c r="I1621" s="147">
        <v>2290.92</v>
      </c>
      <c r="J1621" s="147">
        <v>56.17</v>
      </c>
    </row>
    <row r="1622" spans="1:10" x14ac:dyDescent="0.15">
      <c r="A1622" s="146">
        <v>7267.5</v>
      </c>
      <c r="B1622" s="146">
        <v>2878.42</v>
      </c>
      <c r="C1622" s="146">
        <v>2770.25</v>
      </c>
      <c r="D1622" s="146">
        <v>108.17</v>
      </c>
      <c r="E1622" s="146">
        <v>2335.33</v>
      </c>
      <c r="F1622" s="146">
        <v>2279.25</v>
      </c>
      <c r="G1622" s="146">
        <v>56.08</v>
      </c>
      <c r="H1622" s="146">
        <v>2349.25</v>
      </c>
      <c r="I1622" s="146">
        <v>2293.17</v>
      </c>
      <c r="J1622" s="146">
        <v>56.08</v>
      </c>
    </row>
    <row r="1623" spans="1:10" x14ac:dyDescent="0.15">
      <c r="A1623" s="147">
        <v>7272</v>
      </c>
      <c r="B1623" s="147">
        <v>2880.67</v>
      </c>
      <c r="C1623" s="147">
        <v>2772.83</v>
      </c>
      <c r="D1623" s="147">
        <v>107.83</v>
      </c>
      <c r="E1623" s="147">
        <v>2337.58</v>
      </c>
      <c r="F1623" s="147">
        <v>2281.67</v>
      </c>
      <c r="G1623" s="147">
        <v>55.92</v>
      </c>
      <c r="H1623" s="147">
        <v>2351.5</v>
      </c>
      <c r="I1623" s="147">
        <v>2295.58</v>
      </c>
      <c r="J1623" s="147">
        <v>55.92</v>
      </c>
    </row>
    <row r="1624" spans="1:10" x14ac:dyDescent="0.15">
      <c r="A1624" s="146">
        <v>7276.5</v>
      </c>
      <c r="B1624" s="146">
        <v>2882.92</v>
      </c>
      <c r="C1624" s="146">
        <v>2775.33</v>
      </c>
      <c r="D1624" s="146">
        <v>107.58</v>
      </c>
      <c r="E1624" s="146">
        <v>2339.83</v>
      </c>
      <c r="F1624" s="146">
        <v>2284.08</v>
      </c>
      <c r="G1624" s="146">
        <v>55.75</v>
      </c>
      <c r="H1624" s="146">
        <v>2353.75</v>
      </c>
      <c r="I1624" s="146">
        <v>2298</v>
      </c>
      <c r="J1624" s="146">
        <v>55.75</v>
      </c>
    </row>
    <row r="1625" spans="1:10" x14ac:dyDescent="0.15">
      <c r="A1625" s="147">
        <v>7281</v>
      </c>
      <c r="B1625" s="147">
        <v>2885.17</v>
      </c>
      <c r="C1625" s="147">
        <v>2777.83</v>
      </c>
      <c r="D1625" s="147">
        <v>107.33</v>
      </c>
      <c r="E1625" s="147">
        <v>2342.08</v>
      </c>
      <c r="F1625" s="147">
        <v>2286.42</v>
      </c>
      <c r="G1625" s="147">
        <v>55.67</v>
      </c>
      <c r="H1625" s="147">
        <v>2356</v>
      </c>
      <c r="I1625" s="147">
        <v>2300.33</v>
      </c>
      <c r="J1625" s="147">
        <v>55.67</v>
      </c>
    </row>
    <row r="1626" spans="1:10" x14ac:dyDescent="0.15">
      <c r="A1626" s="146">
        <v>7285.5</v>
      </c>
      <c r="B1626" s="146">
        <v>2887.33</v>
      </c>
      <c r="C1626" s="146">
        <v>2780.25</v>
      </c>
      <c r="D1626" s="146">
        <v>107.08</v>
      </c>
      <c r="E1626" s="146">
        <v>2344.25</v>
      </c>
      <c r="F1626" s="146">
        <v>2288.75</v>
      </c>
      <c r="G1626" s="146">
        <v>55.5</v>
      </c>
      <c r="H1626" s="146">
        <v>2358.17</v>
      </c>
      <c r="I1626" s="146">
        <v>2302.67</v>
      </c>
      <c r="J1626" s="146">
        <v>55.5</v>
      </c>
    </row>
    <row r="1627" spans="1:10" x14ac:dyDescent="0.15">
      <c r="A1627" s="147">
        <v>7290</v>
      </c>
      <c r="B1627" s="147">
        <v>2889.58</v>
      </c>
      <c r="C1627" s="147">
        <v>2782.75</v>
      </c>
      <c r="D1627" s="147">
        <v>106.83</v>
      </c>
      <c r="E1627" s="147">
        <v>2346.5</v>
      </c>
      <c r="F1627" s="147">
        <v>2291.17</v>
      </c>
      <c r="G1627" s="147">
        <v>55.33</v>
      </c>
      <c r="H1627" s="147">
        <v>2360.42</v>
      </c>
      <c r="I1627" s="147">
        <v>2305.08</v>
      </c>
      <c r="J1627" s="147">
        <v>55.33</v>
      </c>
    </row>
    <row r="1628" spans="1:10" x14ac:dyDescent="0.15">
      <c r="A1628" s="146">
        <v>7294.5</v>
      </c>
      <c r="B1628" s="146">
        <v>2891.83</v>
      </c>
      <c r="C1628" s="146">
        <v>2785.25</v>
      </c>
      <c r="D1628" s="146">
        <v>106.58</v>
      </c>
      <c r="E1628" s="146">
        <v>2348.75</v>
      </c>
      <c r="F1628" s="146">
        <v>2293.5</v>
      </c>
      <c r="G1628" s="146">
        <v>55.25</v>
      </c>
      <c r="H1628" s="146">
        <v>2362.67</v>
      </c>
      <c r="I1628" s="146">
        <v>2307.42</v>
      </c>
      <c r="J1628" s="146">
        <v>55.25</v>
      </c>
    </row>
    <row r="1629" spans="1:10" x14ac:dyDescent="0.15">
      <c r="A1629" s="147">
        <v>7299</v>
      </c>
      <c r="B1629" s="147">
        <v>2894.08</v>
      </c>
      <c r="C1629" s="147">
        <v>2787.83</v>
      </c>
      <c r="D1629" s="147">
        <v>106.25</v>
      </c>
      <c r="E1629" s="147">
        <v>2351</v>
      </c>
      <c r="F1629" s="147">
        <v>2295.92</v>
      </c>
      <c r="G1629" s="147">
        <v>55.08</v>
      </c>
      <c r="H1629" s="147">
        <v>2364.92</v>
      </c>
      <c r="I1629" s="147">
        <v>2309.83</v>
      </c>
      <c r="J1629" s="147">
        <v>55.08</v>
      </c>
    </row>
    <row r="1630" spans="1:10" x14ac:dyDescent="0.15">
      <c r="A1630" s="146">
        <v>7303.5</v>
      </c>
      <c r="B1630" s="146">
        <v>2896.25</v>
      </c>
      <c r="C1630" s="146">
        <v>2790.25</v>
      </c>
      <c r="D1630" s="146">
        <v>106</v>
      </c>
      <c r="E1630" s="146">
        <v>2353.17</v>
      </c>
      <c r="F1630" s="146">
        <v>2298.25</v>
      </c>
      <c r="G1630" s="146">
        <v>54.92</v>
      </c>
      <c r="H1630" s="146">
        <v>2367.08</v>
      </c>
      <c r="I1630" s="146">
        <v>2312.17</v>
      </c>
      <c r="J1630" s="146">
        <v>54.92</v>
      </c>
    </row>
    <row r="1631" spans="1:10" x14ac:dyDescent="0.15">
      <c r="A1631" s="147">
        <v>7308</v>
      </c>
      <c r="B1631" s="147">
        <v>2898.5</v>
      </c>
      <c r="C1631" s="147">
        <v>2792.75</v>
      </c>
      <c r="D1631" s="147">
        <v>105.75</v>
      </c>
      <c r="E1631" s="147">
        <v>2355.42</v>
      </c>
      <c r="F1631" s="147">
        <v>2300.58</v>
      </c>
      <c r="G1631" s="147">
        <v>54.83</v>
      </c>
      <c r="H1631" s="147">
        <v>2369.33</v>
      </c>
      <c r="I1631" s="147">
        <v>2314.5</v>
      </c>
      <c r="J1631" s="147">
        <v>54.83</v>
      </c>
    </row>
    <row r="1632" spans="1:10" x14ac:dyDescent="0.15">
      <c r="A1632" s="146">
        <v>7312.5</v>
      </c>
      <c r="B1632" s="146">
        <v>2900.75</v>
      </c>
      <c r="C1632" s="146">
        <v>2795.25</v>
      </c>
      <c r="D1632" s="146">
        <v>105.5</v>
      </c>
      <c r="E1632" s="146">
        <v>2357.67</v>
      </c>
      <c r="F1632" s="146">
        <v>2303</v>
      </c>
      <c r="G1632" s="146">
        <v>54.67</v>
      </c>
      <c r="H1632" s="146">
        <v>2371.58</v>
      </c>
      <c r="I1632" s="146">
        <v>2316.92</v>
      </c>
      <c r="J1632" s="146">
        <v>54.67</v>
      </c>
    </row>
    <row r="1633" spans="1:10" x14ac:dyDescent="0.15">
      <c r="A1633" s="147">
        <v>7317</v>
      </c>
      <c r="B1633" s="147">
        <v>2902.92</v>
      </c>
      <c r="C1633" s="147">
        <v>2797.67</v>
      </c>
      <c r="D1633" s="147">
        <v>105.25</v>
      </c>
      <c r="E1633" s="147">
        <v>2359.83</v>
      </c>
      <c r="F1633" s="147">
        <v>2305.25</v>
      </c>
      <c r="G1633" s="147">
        <v>54.58</v>
      </c>
      <c r="H1633" s="147">
        <v>2373.75</v>
      </c>
      <c r="I1633" s="147">
        <v>2319.17</v>
      </c>
      <c r="J1633" s="147">
        <v>54.58</v>
      </c>
    </row>
    <row r="1634" spans="1:10" x14ac:dyDescent="0.15">
      <c r="A1634" s="146">
        <v>7321.5</v>
      </c>
      <c r="B1634" s="146">
        <v>2905.17</v>
      </c>
      <c r="C1634" s="146">
        <v>2800.17</v>
      </c>
      <c r="D1634" s="146">
        <v>105</v>
      </c>
      <c r="E1634" s="146">
        <v>2362.08</v>
      </c>
      <c r="F1634" s="146">
        <v>2307.67</v>
      </c>
      <c r="G1634" s="146">
        <v>54.42</v>
      </c>
      <c r="H1634" s="146">
        <v>2376</v>
      </c>
      <c r="I1634" s="146">
        <v>2321.58</v>
      </c>
      <c r="J1634" s="146">
        <v>54.42</v>
      </c>
    </row>
    <row r="1635" spans="1:10" x14ac:dyDescent="0.15">
      <c r="A1635" s="147">
        <v>7326</v>
      </c>
      <c r="B1635" s="147">
        <v>2907.42</v>
      </c>
      <c r="C1635" s="147">
        <v>2802.75</v>
      </c>
      <c r="D1635" s="147">
        <v>104.67</v>
      </c>
      <c r="E1635" s="147">
        <v>2364.33</v>
      </c>
      <c r="F1635" s="147">
        <v>2310.08</v>
      </c>
      <c r="G1635" s="147">
        <v>54.25</v>
      </c>
      <c r="H1635" s="147">
        <v>2378.25</v>
      </c>
      <c r="I1635" s="147">
        <v>2324</v>
      </c>
      <c r="J1635" s="147">
        <v>54.25</v>
      </c>
    </row>
    <row r="1636" spans="1:10" x14ac:dyDescent="0.15">
      <c r="A1636" s="146">
        <v>7330.5</v>
      </c>
      <c r="B1636" s="146">
        <v>2909.67</v>
      </c>
      <c r="C1636" s="146">
        <v>2805.25</v>
      </c>
      <c r="D1636" s="146">
        <v>104.42</v>
      </c>
      <c r="E1636" s="146">
        <v>2366.58</v>
      </c>
      <c r="F1636" s="146">
        <v>2312.42</v>
      </c>
      <c r="G1636" s="146">
        <v>54.17</v>
      </c>
      <c r="H1636" s="146">
        <v>2380.5</v>
      </c>
      <c r="I1636" s="146">
        <v>2326.33</v>
      </c>
      <c r="J1636" s="146">
        <v>54.17</v>
      </c>
    </row>
    <row r="1637" spans="1:10" x14ac:dyDescent="0.15">
      <c r="A1637" s="147">
        <v>7335</v>
      </c>
      <c r="B1637" s="147">
        <v>2911.83</v>
      </c>
      <c r="C1637" s="147">
        <v>2807.67</v>
      </c>
      <c r="D1637" s="147">
        <v>104.17</v>
      </c>
      <c r="E1637" s="147">
        <v>2368.75</v>
      </c>
      <c r="F1637" s="147">
        <v>2314.75</v>
      </c>
      <c r="G1637" s="147">
        <v>54</v>
      </c>
      <c r="H1637" s="147">
        <v>2382.67</v>
      </c>
      <c r="I1637" s="147">
        <v>2328.67</v>
      </c>
      <c r="J1637" s="147">
        <v>54</v>
      </c>
    </row>
    <row r="1638" spans="1:10" x14ac:dyDescent="0.15">
      <c r="A1638" s="146">
        <v>7339.5</v>
      </c>
      <c r="B1638" s="146">
        <v>2914.08</v>
      </c>
      <c r="C1638" s="146">
        <v>2810.17</v>
      </c>
      <c r="D1638" s="146">
        <v>103.92</v>
      </c>
      <c r="E1638" s="146">
        <v>2371</v>
      </c>
      <c r="F1638" s="146">
        <v>2317.17</v>
      </c>
      <c r="G1638" s="146">
        <v>53.83</v>
      </c>
      <c r="H1638" s="146">
        <v>2384.92</v>
      </c>
      <c r="I1638" s="146">
        <v>2331.08</v>
      </c>
      <c r="J1638" s="146">
        <v>53.83</v>
      </c>
    </row>
    <row r="1639" spans="1:10" x14ac:dyDescent="0.15">
      <c r="A1639" s="147">
        <v>7344</v>
      </c>
      <c r="B1639" s="147">
        <v>2916.33</v>
      </c>
      <c r="C1639" s="147">
        <v>2812.67</v>
      </c>
      <c r="D1639" s="147">
        <v>103.67</v>
      </c>
      <c r="E1639" s="147">
        <v>2373.25</v>
      </c>
      <c r="F1639" s="147">
        <v>2319.5</v>
      </c>
      <c r="G1639" s="147">
        <v>53.75</v>
      </c>
      <c r="H1639" s="147">
        <v>2387.17</v>
      </c>
      <c r="I1639" s="147">
        <v>2333.42</v>
      </c>
      <c r="J1639" s="147">
        <v>53.75</v>
      </c>
    </row>
    <row r="1640" spans="1:10" x14ac:dyDescent="0.15">
      <c r="A1640" s="146">
        <v>7348.5</v>
      </c>
      <c r="B1640" s="146">
        <v>2918.58</v>
      </c>
      <c r="C1640" s="146">
        <v>2815.17</v>
      </c>
      <c r="D1640" s="146">
        <v>103.42</v>
      </c>
      <c r="E1640" s="146">
        <v>2375.5</v>
      </c>
      <c r="F1640" s="146">
        <v>2321.92</v>
      </c>
      <c r="G1640" s="146">
        <v>53.58</v>
      </c>
      <c r="H1640" s="146">
        <v>2389.42</v>
      </c>
      <c r="I1640" s="146">
        <v>2335.83</v>
      </c>
      <c r="J1640" s="146">
        <v>53.58</v>
      </c>
    </row>
    <row r="1641" spans="1:10" x14ac:dyDescent="0.15">
      <c r="A1641" s="147">
        <v>7353</v>
      </c>
      <c r="B1641" s="147">
        <v>2920.75</v>
      </c>
      <c r="C1641" s="147">
        <v>2817.58</v>
      </c>
      <c r="D1641" s="147">
        <v>103.17</v>
      </c>
      <c r="E1641" s="147">
        <v>2377.67</v>
      </c>
      <c r="F1641" s="147">
        <v>2324.25</v>
      </c>
      <c r="G1641" s="147">
        <v>53.42</v>
      </c>
      <c r="H1641" s="147">
        <v>2391.58</v>
      </c>
      <c r="I1641" s="147">
        <v>2338.17</v>
      </c>
      <c r="J1641" s="147">
        <v>53.42</v>
      </c>
    </row>
    <row r="1642" spans="1:10" x14ac:dyDescent="0.15">
      <c r="A1642" s="146">
        <v>7357.5</v>
      </c>
      <c r="B1642" s="146">
        <v>2923</v>
      </c>
      <c r="C1642" s="146">
        <v>2820.17</v>
      </c>
      <c r="D1642" s="146">
        <v>102.83</v>
      </c>
      <c r="E1642" s="146">
        <v>2379.92</v>
      </c>
      <c r="F1642" s="146">
        <v>2326.58</v>
      </c>
      <c r="G1642" s="146">
        <v>53.33</v>
      </c>
      <c r="H1642" s="146">
        <v>2393.83</v>
      </c>
      <c r="I1642" s="146">
        <v>2340.5</v>
      </c>
      <c r="J1642" s="146">
        <v>53.33</v>
      </c>
    </row>
    <row r="1643" spans="1:10" x14ac:dyDescent="0.15">
      <c r="A1643" s="147">
        <v>7362</v>
      </c>
      <c r="B1643" s="147">
        <v>2925.25</v>
      </c>
      <c r="C1643" s="147">
        <v>2822.67</v>
      </c>
      <c r="D1643" s="147">
        <v>102.58</v>
      </c>
      <c r="E1643" s="147">
        <v>2382.17</v>
      </c>
      <c r="F1643" s="147">
        <v>2329</v>
      </c>
      <c r="G1643" s="147">
        <v>53.17</v>
      </c>
      <c r="H1643" s="147">
        <v>2396.08</v>
      </c>
      <c r="I1643" s="147">
        <v>2342.92</v>
      </c>
      <c r="J1643" s="147">
        <v>53.17</v>
      </c>
    </row>
    <row r="1644" spans="1:10" x14ac:dyDescent="0.15">
      <c r="A1644" s="146">
        <v>7366.5</v>
      </c>
      <c r="B1644" s="146">
        <v>2927.5</v>
      </c>
      <c r="C1644" s="146">
        <v>2825.17</v>
      </c>
      <c r="D1644" s="146">
        <v>102.33</v>
      </c>
      <c r="E1644" s="146">
        <v>2384.42</v>
      </c>
      <c r="F1644" s="146">
        <v>2331.33</v>
      </c>
      <c r="G1644" s="146">
        <v>53.08</v>
      </c>
      <c r="H1644" s="146">
        <v>2398.33</v>
      </c>
      <c r="I1644" s="146">
        <v>2345.25</v>
      </c>
      <c r="J1644" s="146">
        <v>53.08</v>
      </c>
    </row>
    <row r="1645" spans="1:10" x14ac:dyDescent="0.15">
      <c r="A1645" s="147">
        <v>7371</v>
      </c>
      <c r="B1645" s="147">
        <v>2929.67</v>
      </c>
      <c r="C1645" s="147">
        <v>2827.58</v>
      </c>
      <c r="D1645" s="147">
        <v>102.08</v>
      </c>
      <c r="E1645" s="147">
        <v>2386.58</v>
      </c>
      <c r="F1645" s="147">
        <v>2333.67</v>
      </c>
      <c r="G1645" s="147">
        <v>52.92</v>
      </c>
      <c r="H1645" s="147">
        <v>2400.5</v>
      </c>
      <c r="I1645" s="147">
        <v>2347.58</v>
      </c>
      <c r="J1645" s="147">
        <v>52.92</v>
      </c>
    </row>
    <row r="1646" spans="1:10" x14ac:dyDescent="0.15">
      <c r="A1646" s="146">
        <v>7375.5</v>
      </c>
      <c r="B1646" s="146">
        <v>2931.92</v>
      </c>
      <c r="C1646" s="146">
        <v>2830.08</v>
      </c>
      <c r="D1646" s="146">
        <v>101.83</v>
      </c>
      <c r="E1646" s="146">
        <v>2388.83</v>
      </c>
      <c r="F1646" s="146">
        <v>2336.08</v>
      </c>
      <c r="G1646" s="146">
        <v>52.75</v>
      </c>
      <c r="H1646" s="146">
        <v>2402.75</v>
      </c>
      <c r="I1646" s="146">
        <v>2350</v>
      </c>
      <c r="J1646" s="146">
        <v>52.75</v>
      </c>
    </row>
    <row r="1647" spans="1:10" x14ac:dyDescent="0.15">
      <c r="A1647" s="147">
        <v>7380</v>
      </c>
      <c r="B1647" s="147">
        <v>2934.17</v>
      </c>
      <c r="C1647" s="147">
        <v>2832.58</v>
      </c>
      <c r="D1647" s="147">
        <v>101.58</v>
      </c>
      <c r="E1647" s="147">
        <v>2391.08</v>
      </c>
      <c r="F1647" s="147">
        <v>2338.42</v>
      </c>
      <c r="G1647" s="147">
        <v>52.67</v>
      </c>
      <c r="H1647" s="147">
        <v>2405</v>
      </c>
      <c r="I1647" s="147">
        <v>2352.33</v>
      </c>
      <c r="J1647" s="147">
        <v>52.67</v>
      </c>
    </row>
    <row r="1648" spans="1:10" x14ac:dyDescent="0.15">
      <c r="A1648" s="146">
        <v>7384.5</v>
      </c>
      <c r="B1648" s="146">
        <v>2936.33</v>
      </c>
      <c r="C1648" s="146">
        <v>2835.08</v>
      </c>
      <c r="D1648" s="146">
        <v>101.25</v>
      </c>
      <c r="E1648" s="146">
        <v>2393.25</v>
      </c>
      <c r="F1648" s="146">
        <v>2340.75</v>
      </c>
      <c r="G1648" s="146">
        <v>52.5</v>
      </c>
      <c r="H1648" s="146">
        <v>2407.17</v>
      </c>
      <c r="I1648" s="146">
        <v>2354.67</v>
      </c>
      <c r="J1648" s="146">
        <v>52.5</v>
      </c>
    </row>
    <row r="1649" spans="1:10" x14ac:dyDescent="0.15">
      <c r="A1649" s="147">
        <v>7389</v>
      </c>
      <c r="B1649" s="147">
        <v>2938.58</v>
      </c>
      <c r="C1649" s="147">
        <v>2837.58</v>
      </c>
      <c r="D1649" s="147">
        <v>101</v>
      </c>
      <c r="E1649" s="147">
        <v>2395.5</v>
      </c>
      <c r="F1649" s="147">
        <v>2343.17</v>
      </c>
      <c r="G1649" s="147">
        <v>52.33</v>
      </c>
      <c r="H1649" s="147">
        <v>2409.42</v>
      </c>
      <c r="I1649" s="147">
        <v>2357.08</v>
      </c>
      <c r="J1649" s="147">
        <v>52.33</v>
      </c>
    </row>
    <row r="1650" spans="1:10" x14ac:dyDescent="0.15">
      <c r="A1650" s="146">
        <v>7393.5</v>
      </c>
      <c r="B1650" s="146">
        <v>2940.83</v>
      </c>
      <c r="C1650" s="146">
        <v>2840.08</v>
      </c>
      <c r="D1650" s="146">
        <v>100.75</v>
      </c>
      <c r="E1650" s="146">
        <v>2397.75</v>
      </c>
      <c r="F1650" s="146">
        <v>2345.5</v>
      </c>
      <c r="G1650" s="146">
        <v>52.25</v>
      </c>
      <c r="H1650" s="146">
        <v>2411.67</v>
      </c>
      <c r="I1650" s="146">
        <v>2359.42</v>
      </c>
      <c r="J1650" s="146">
        <v>52.25</v>
      </c>
    </row>
    <row r="1651" spans="1:10" x14ac:dyDescent="0.15">
      <c r="A1651" s="147">
        <v>7398</v>
      </c>
      <c r="B1651" s="147">
        <v>2943.08</v>
      </c>
      <c r="C1651" s="147">
        <v>2842.58</v>
      </c>
      <c r="D1651" s="147">
        <v>100.5</v>
      </c>
      <c r="E1651" s="147">
        <v>2400</v>
      </c>
      <c r="F1651" s="147">
        <v>2347.92</v>
      </c>
      <c r="G1651" s="147">
        <v>52.08</v>
      </c>
      <c r="H1651" s="147">
        <v>2413.92</v>
      </c>
      <c r="I1651" s="147">
        <v>2361.83</v>
      </c>
      <c r="J1651" s="147">
        <v>52.08</v>
      </c>
    </row>
    <row r="1652" spans="1:10" x14ac:dyDescent="0.15">
      <c r="A1652" s="146">
        <v>7402.5</v>
      </c>
      <c r="B1652" s="146">
        <v>2945.25</v>
      </c>
      <c r="C1652" s="146">
        <v>2845</v>
      </c>
      <c r="D1652" s="146">
        <v>100.25</v>
      </c>
      <c r="E1652" s="146">
        <v>2402.17</v>
      </c>
      <c r="F1652" s="146">
        <v>2350.25</v>
      </c>
      <c r="G1652" s="146">
        <v>51.92</v>
      </c>
      <c r="H1652" s="146">
        <v>2416.08</v>
      </c>
      <c r="I1652" s="146">
        <v>2364.17</v>
      </c>
      <c r="J1652" s="146">
        <v>51.92</v>
      </c>
    </row>
    <row r="1653" spans="1:10" x14ac:dyDescent="0.15">
      <c r="A1653" s="147">
        <v>7407</v>
      </c>
      <c r="B1653" s="147">
        <v>2947.5</v>
      </c>
      <c r="C1653" s="147">
        <v>2847.5</v>
      </c>
      <c r="D1653" s="147">
        <v>100</v>
      </c>
      <c r="E1653" s="147">
        <v>2404.42</v>
      </c>
      <c r="F1653" s="147">
        <v>2352.58</v>
      </c>
      <c r="G1653" s="147">
        <v>51.83</v>
      </c>
      <c r="H1653" s="147">
        <v>2418.33</v>
      </c>
      <c r="I1653" s="147">
        <v>2366.5</v>
      </c>
      <c r="J1653" s="147">
        <v>51.83</v>
      </c>
    </row>
    <row r="1654" spans="1:10" x14ac:dyDescent="0.15">
      <c r="A1654" s="146">
        <v>7411.5</v>
      </c>
      <c r="B1654" s="146">
        <v>2949.75</v>
      </c>
      <c r="C1654" s="146">
        <v>2850.08</v>
      </c>
      <c r="D1654" s="146">
        <v>99.67</v>
      </c>
      <c r="E1654" s="146">
        <v>2406.67</v>
      </c>
      <c r="F1654" s="146">
        <v>2355</v>
      </c>
      <c r="G1654" s="146">
        <v>51.67</v>
      </c>
      <c r="H1654" s="146">
        <v>2420.58</v>
      </c>
      <c r="I1654" s="146">
        <v>2368.92</v>
      </c>
      <c r="J1654" s="146">
        <v>51.67</v>
      </c>
    </row>
    <row r="1655" spans="1:10" x14ac:dyDescent="0.15">
      <c r="A1655" s="147">
        <v>7416</v>
      </c>
      <c r="B1655" s="147">
        <v>2952</v>
      </c>
      <c r="C1655" s="147">
        <v>2852.58</v>
      </c>
      <c r="D1655" s="147">
        <v>99.42</v>
      </c>
      <c r="E1655" s="147">
        <v>2408.92</v>
      </c>
      <c r="F1655" s="147">
        <v>2357.33</v>
      </c>
      <c r="G1655" s="147">
        <v>51.58</v>
      </c>
      <c r="H1655" s="147">
        <v>2422.83</v>
      </c>
      <c r="I1655" s="147">
        <v>2371.25</v>
      </c>
      <c r="J1655" s="147">
        <v>51.58</v>
      </c>
    </row>
    <row r="1656" spans="1:10" x14ac:dyDescent="0.15">
      <c r="A1656" s="146">
        <v>7420.5</v>
      </c>
      <c r="B1656" s="146">
        <v>2954.17</v>
      </c>
      <c r="C1656" s="146">
        <v>2855</v>
      </c>
      <c r="D1656" s="146">
        <v>99.17</v>
      </c>
      <c r="E1656" s="146">
        <v>2411.08</v>
      </c>
      <c r="F1656" s="146">
        <v>2359.67</v>
      </c>
      <c r="G1656" s="146">
        <v>51.42</v>
      </c>
      <c r="H1656" s="146">
        <v>2425</v>
      </c>
      <c r="I1656" s="146">
        <v>2373.58</v>
      </c>
      <c r="J1656" s="146">
        <v>51.42</v>
      </c>
    </row>
    <row r="1657" spans="1:10" x14ac:dyDescent="0.15">
      <c r="A1657" s="147">
        <v>7425</v>
      </c>
      <c r="B1657" s="147">
        <v>2956.42</v>
      </c>
      <c r="C1657" s="147">
        <v>2857.5</v>
      </c>
      <c r="D1657" s="147">
        <v>98.92</v>
      </c>
      <c r="E1657" s="147">
        <v>2413.33</v>
      </c>
      <c r="F1657" s="147">
        <v>2362.08</v>
      </c>
      <c r="G1657" s="147">
        <v>51.25</v>
      </c>
      <c r="H1657" s="147">
        <v>2427.25</v>
      </c>
      <c r="I1657" s="147">
        <v>2376</v>
      </c>
      <c r="J1657" s="147">
        <v>51.25</v>
      </c>
    </row>
    <row r="1658" spans="1:10" x14ac:dyDescent="0.15">
      <c r="A1658" s="146">
        <v>7429.5</v>
      </c>
      <c r="B1658" s="146">
        <v>2958.67</v>
      </c>
      <c r="C1658" s="146">
        <v>2860</v>
      </c>
      <c r="D1658" s="146">
        <v>98.67</v>
      </c>
      <c r="E1658" s="146">
        <v>2415.58</v>
      </c>
      <c r="F1658" s="146">
        <v>2364.42</v>
      </c>
      <c r="G1658" s="146">
        <v>51.17</v>
      </c>
      <c r="H1658" s="146">
        <v>2429.5</v>
      </c>
      <c r="I1658" s="146">
        <v>2378.33</v>
      </c>
      <c r="J1658" s="146">
        <v>51.17</v>
      </c>
    </row>
    <row r="1659" spans="1:10" x14ac:dyDescent="0.15">
      <c r="A1659" s="147">
        <v>7434</v>
      </c>
      <c r="B1659" s="147">
        <v>2960.83</v>
      </c>
      <c r="C1659" s="147">
        <v>2862.42</v>
      </c>
      <c r="D1659" s="147">
        <v>98.42</v>
      </c>
      <c r="E1659" s="147">
        <v>2417.75</v>
      </c>
      <c r="F1659" s="147">
        <v>2366.75</v>
      </c>
      <c r="G1659" s="147">
        <v>51</v>
      </c>
      <c r="H1659" s="147">
        <v>2431.67</v>
      </c>
      <c r="I1659" s="147">
        <v>2380.67</v>
      </c>
      <c r="J1659" s="147">
        <v>51</v>
      </c>
    </row>
    <row r="1660" spans="1:10" x14ac:dyDescent="0.15">
      <c r="A1660" s="146">
        <v>7438.5</v>
      </c>
      <c r="B1660" s="146">
        <v>2963.08</v>
      </c>
      <c r="C1660" s="146">
        <v>2865</v>
      </c>
      <c r="D1660" s="146">
        <v>98.08</v>
      </c>
      <c r="E1660" s="146">
        <v>2420</v>
      </c>
      <c r="F1660" s="146">
        <v>2369.17</v>
      </c>
      <c r="G1660" s="146">
        <v>50.83</v>
      </c>
      <c r="H1660" s="146">
        <v>2433.92</v>
      </c>
      <c r="I1660" s="146">
        <v>2383.08</v>
      </c>
      <c r="J1660" s="146">
        <v>50.83</v>
      </c>
    </row>
    <row r="1661" spans="1:10" x14ac:dyDescent="0.15">
      <c r="A1661" s="147">
        <v>7443</v>
      </c>
      <c r="B1661" s="147">
        <v>2965.33</v>
      </c>
      <c r="C1661" s="147">
        <v>2867.5</v>
      </c>
      <c r="D1661" s="147">
        <v>97.83</v>
      </c>
      <c r="E1661" s="147">
        <v>2422.25</v>
      </c>
      <c r="F1661" s="147">
        <v>2371.5</v>
      </c>
      <c r="G1661" s="147">
        <v>50.75</v>
      </c>
      <c r="H1661" s="147">
        <v>2436.17</v>
      </c>
      <c r="I1661" s="147">
        <v>2385.42</v>
      </c>
      <c r="J1661" s="147">
        <v>50.75</v>
      </c>
    </row>
    <row r="1662" spans="1:10" x14ac:dyDescent="0.15">
      <c r="A1662" s="146">
        <v>7447.5</v>
      </c>
      <c r="B1662" s="146">
        <v>2967.58</v>
      </c>
      <c r="C1662" s="146">
        <v>2870</v>
      </c>
      <c r="D1662" s="146">
        <v>97.58</v>
      </c>
      <c r="E1662" s="146">
        <v>2424.5</v>
      </c>
      <c r="F1662" s="146">
        <v>2373.92</v>
      </c>
      <c r="G1662" s="146">
        <v>50.58</v>
      </c>
      <c r="H1662" s="146">
        <v>2438.42</v>
      </c>
      <c r="I1662" s="146">
        <v>2387.83</v>
      </c>
      <c r="J1662" s="146">
        <v>50.58</v>
      </c>
    </row>
    <row r="1663" spans="1:10" x14ac:dyDescent="0.15">
      <c r="A1663" s="147">
        <v>7452</v>
      </c>
      <c r="B1663" s="147">
        <v>2969.75</v>
      </c>
      <c r="C1663" s="147">
        <v>2872.42</v>
      </c>
      <c r="D1663" s="147">
        <v>97.33</v>
      </c>
      <c r="E1663" s="147">
        <v>2426.67</v>
      </c>
      <c r="F1663" s="147">
        <v>2376.25</v>
      </c>
      <c r="G1663" s="147">
        <v>50.42</v>
      </c>
      <c r="H1663" s="147">
        <v>2440.58</v>
      </c>
      <c r="I1663" s="147">
        <v>2390.17</v>
      </c>
      <c r="J1663" s="147">
        <v>50.42</v>
      </c>
    </row>
    <row r="1664" spans="1:10" x14ac:dyDescent="0.15">
      <c r="A1664" s="146">
        <v>7456.5</v>
      </c>
      <c r="B1664" s="146">
        <v>2972</v>
      </c>
      <c r="C1664" s="146">
        <v>2874.92</v>
      </c>
      <c r="D1664" s="146">
        <v>97.08</v>
      </c>
      <c r="E1664" s="146">
        <v>2428.92</v>
      </c>
      <c r="F1664" s="146">
        <v>2378.58</v>
      </c>
      <c r="G1664" s="146">
        <v>50.33</v>
      </c>
      <c r="H1664" s="146">
        <v>2442.83</v>
      </c>
      <c r="I1664" s="146">
        <v>2392.5</v>
      </c>
      <c r="J1664" s="146">
        <v>50.33</v>
      </c>
    </row>
    <row r="1665" spans="1:10" x14ac:dyDescent="0.15">
      <c r="A1665" s="147">
        <v>7461</v>
      </c>
      <c r="B1665" s="147">
        <v>2974.25</v>
      </c>
      <c r="C1665" s="147">
        <v>2877.42</v>
      </c>
      <c r="D1665" s="147">
        <v>96.83</v>
      </c>
      <c r="E1665" s="147">
        <v>2431.17</v>
      </c>
      <c r="F1665" s="147">
        <v>2381</v>
      </c>
      <c r="G1665" s="147">
        <v>50.17</v>
      </c>
      <c r="H1665" s="147">
        <v>2445.08</v>
      </c>
      <c r="I1665" s="147">
        <v>2394.92</v>
      </c>
      <c r="J1665" s="147">
        <v>50.17</v>
      </c>
    </row>
    <row r="1666" spans="1:10" x14ac:dyDescent="0.15">
      <c r="A1666" s="146">
        <v>7465.5</v>
      </c>
      <c r="B1666" s="146">
        <v>2976.5</v>
      </c>
      <c r="C1666" s="146">
        <v>2880</v>
      </c>
      <c r="D1666" s="146">
        <v>96.5</v>
      </c>
      <c r="E1666" s="146">
        <v>2433.42</v>
      </c>
      <c r="F1666" s="146">
        <v>2383.33</v>
      </c>
      <c r="G1666" s="146">
        <v>50.08</v>
      </c>
      <c r="H1666" s="146">
        <v>2447.33</v>
      </c>
      <c r="I1666" s="146">
        <v>2397.25</v>
      </c>
      <c r="J1666" s="146">
        <v>50.08</v>
      </c>
    </row>
    <row r="1667" spans="1:10" x14ac:dyDescent="0.15">
      <c r="A1667" s="147">
        <v>7470</v>
      </c>
      <c r="B1667" s="147">
        <v>2978.67</v>
      </c>
      <c r="C1667" s="147">
        <v>2882.42</v>
      </c>
      <c r="D1667" s="147">
        <v>96.25</v>
      </c>
      <c r="E1667" s="147">
        <v>2435.58</v>
      </c>
      <c r="F1667" s="147">
        <v>2385.67</v>
      </c>
      <c r="G1667" s="147">
        <v>49.92</v>
      </c>
      <c r="H1667" s="147">
        <v>2449.5</v>
      </c>
      <c r="I1667" s="147">
        <v>2399.58</v>
      </c>
      <c r="J1667" s="147">
        <v>49.92</v>
      </c>
    </row>
    <row r="1668" spans="1:10" x14ac:dyDescent="0.15">
      <c r="A1668" s="146">
        <v>7474.5</v>
      </c>
      <c r="B1668" s="146">
        <v>2980.92</v>
      </c>
      <c r="C1668" s="146">
        <v>2884.92</v>
      </c>
      <c r="D1668" s="146">
        <v>96</v>
      </c>
      <c r="E1668" s="146">
        <v>2437.83</v>
      </c>
      <c r="F1668" s="146">
        <v>2388.08</v>
      </c>
      <c r="G1668" s="146">
        <v>49.75</v>
      </c>
      <c r="H1668" s="146">
        <v>2451.75</v>
      </c>
      <c r="I1668" s="146">
        <v>2402</v>
      </c>
      <c r="J1668" s="146">
        <v>49.75</v>
      </c>
    </row>
    <row r="1669" spans="1:10" x14ac:dyDescent="0.15">
      <c r="A1669" s="147">
        <v>7479</v>
      </c>
      <c r="B1669" s="147">
        <v>2983.17</v>
      </c>
      <c r="C1669" s="147">
        <v>2887.42</v>
      </c>
      <c r="D1669" s="147">
        <v>95.75</v>
      </c>
      <c r="E1669" s="147">
        <v>2440.08</v>
      </c>
      <c r="F1669" s="147">
        <v>2390.42</v>
      </c>
      <c r="G1669" s="147">
        <v>49.67</v>
      </c>
      <c r="H1669" s="147">
        <v>2454</v>
      </c>
      <c r="I1669" s="147">
        <v>2404.33</v>
      </c>
      <c r="J1669" s="147">
        <v>49.67</v>
      </c>
    </row>
    <row r="1670" spans="1:10" x14ac:dyDescent="0.15">
      <c r="A1670" s="146">
        <v>7483.5</v>
      </c>
      <c r="B1670" s="146">
        <v>2985.33</v>
      </c>
      <c r="C1670" s="146">
        <v>2889.83</v>
      </c>
      <c r="D1670" s="146">
        <v>95.5</v>
      </c>
      <c r="E1670" s="146">
        <v>2442.25</v>
      </c>
      <c r="F1670" s="146">
        <v>2392.75</v>
      </c>
      <c r="G1670" s="146">
        <v>49.5</v>
      </c>
      <c r="H1670" s="146">
        <v>2456.17</v>
      </c>
      <c r="I1670" s="146">
        <v>2406.67</v>
      </c>
      <c r="J1670" s="146">
        <v>49.5</v>
      </c>
    </row>
    <row r="1671" spans="1:10" x14ac:dyDescent="0.15">
      <c r="A1671" s="147">
        <v>7488</v>
      </c>
      <c r="B1671" s="147">
        <v>2987.58</v>
      </c>
      <c r="C1671" s="147">
        <v>2892.33</v>
      </c>
      <c r="D1671" s="147">
        <v>95.25</v>
      </c>
      <c r="E1671" s="147">
        <v>2444.5</v>
      </c>
      <c r="F1671" s="147">
        <v>2395.17</v>
      </c>
      <c r="G1671" s="147">
        <v>49.33</v>
      </c>
      <c r="H1671" s="147">
        <v>2458.42</v>
      </c>
      <c r="I1671" s="147">
        <v>2409.08</v>
      </c>
      <c r="J1671" s="147">
        <v>49.33</v>
      </c>
    </row>
    <row r="1672" spans="1:10" x14ac:dyDescent="0.15">
      <c r="A1672" s="146">
        <v>7492.5</v>
      </c>
      <c r="B1672" s="146">
        <v>2989.83</v>
      </c>
      <c r="C1672" s="146">
        <v>2894.92</v>
      </c>
      <c r="D1672" s="146">
        <v>94.92</v>
      </c>
      <c r="E1672" s="146">
        <v>2446.75</v>
      </c>
      <c r="F1672" s="146">
        <v>2397.5</v>
      </c>
      <c r="G1672" s="146">
        <v>49.25</v>
      </c>
      <c r="H1672" s="146">
        <v>2460.67</v>
      </c>
      <c r="I1672" s="146">
        <v>2411.42</v>
      </c>
      <c r="J1672" s="146">
        <v>49.25</v>
      </c>
    </row>
    <row r="1673" spans="1:10" x14ac:dyDescent="0.15">
      <c r="A1673" s="147">
        <v>7497</v>
      </c>
      <c r="B1673" s="147">
        <v>2992.08</v>
      </c>
      <c r="C1673" s="147">
        <v>2897.42</v>
      </c>
      <c r="D1673" s="147">
        <v>94.67</v>
      </c>
      <c r="E1673" s="147">
        <v>2449</v>
      </c>
      <c r="F1673" s="147">
        <v>2399.92</v>
      </c>
      <c r="G1673" s="147">
        <v>49.08</v>
      </c>
      <c r="H1673" s="147">
        <v>2462.92</v>
      </c>
      <c r="I1673" s="147">
        <v>2413.83</v>
      </c>
      <c r="J1673" s="147">
        <v>49.08</v>
      </c>
    </row>
    <row r="1674" spans="1:10" x14ac:dyDescent="0.15">
      <c r="A1674" s="146">
        <v>7501.5</v>
      </c>
      <c r="B1674" s="146">
        <v>2994.25</v>
      </c>
      <c r="C1674" s="146">
        <v>2899.83</v>
      </c>
      <c r="D1674" s="146">
        <v>94.42</v>
      </c>
      <c r="E1674" s="146">
        <v>2451.17</v>
      </c>
      <c r="F1674" s="146">
        <v>2402.25</v>
      </c>
      <c r="G1674" s="146">
        <v>48.92</v>
      </c>
      <c r="H1674" s="146">
        <v>2465.08</v>
      </c>
      <c r="I1674" s="146">
        <v>2416.17</v>
      </c>
      <c r="J1674" s="146">
        <v>48.92</v>
      </c>
    </row>
    <row r="1675" spans="1:10" x14ac:dyDescent="0.15">
      <c r="A1675" s="147">
        <v>7506</v>
      </c>
      <c r="B1675" s="147">
        <v>2996.5</v>
      </c>
      <c r="C1675" s="147">
        <v>2902.33</v>
      </c>
      <c r="D1675" s="147">
        <v>94.17</v>
      </c>
      <c r="E1675" s="147">
        <v>2453.42</v>
      </c>
      <c r="F1675" s="147">
        <v>2404.58</v>
      </c>
      <c r="G1675" s="147">
        <v>48.83</v>
      </c>
      <c r="H1675" s="147">
        <v>2467.33</v>
      </c>
      <c r="I1675" s="147">
        <v>2418.5</v>
      </c>
      <c r="J1675" s="147">
        <v>48.83</v>
      </c>
    </row>
    <row r="1676" spans="1:10" x14ac:dyDescent="0.15">
      <c r="A1676" s="146">
        <v>7510.5</v>
      </c>
      <c r="B1676" s="146">
        <v>2998.75</v>
      </c>
      <c r="C1676" s="146">
        <v>2904.83</v>
      </c>
      <c r="D1676" s="146">
        <v>93.92</v>
      </c>
      <c r="E1676" s="146">
        <v>2455.67</v>
      </c>
      <c r="F1676" s="146">
        <v>2407</v>
      </c>
      <c r="G1676" s="146">
        <v>48.67</v>
      </c>
      <c r="H1676" s="146">
        <v>2469.58</v>
      </c>
      <c r="I1676" s="146">
        <v>2420.92</v>
      </c>
      <c r="J1676" s="146">
        <v>48.67</v>
      </c>
    </row>
    <row r="1677" spans="1:10" x14ac:dyDescent="0.15">
      <c r="A1677" s="147">
        <v>7515</v>
      </c>
      <c r="B1677" s="147">
        <v>3001</v>
      </c>
      <c r="C1677" s="147">
        <v>2907.33</v>
      </c>
      <c r="D1677" s="147">
        <v>93.67</v>
      </c>
      <c r="E1677" s="147">
        <v>2457.92</v>
      </c>
      <c r="F1677" s="147">
        <v>2409.33</v>
      </c>
      <c r="G1677" s="147">
        <v>48.58</v>
      </c>
      <c r="H1677" s="147">
        <v>2471.83</v>
      </c>
      <c r="I1677" s="147">
        <v>2423.25</v>
      </c>
      <c r="J1677" s="147">
        <v>48.58</v>
      </c>
    </row>
    <row r="1678" spans="1:10" x14ac:dyDescent="0.15">
      <c r="A1678" s="146">
        <v>7519.5</v>
      </c>
      <c r="B1678" s="146">
        <v>3003.17</v>
      </c>
      <c r="C1678" s="146">
        <v>2909.83</v>
      </c>
      <c r="D1678" s="146">
        <v>93.33</v>
      </c>
      <c r="E1678" s="146">
        <v>2460.08</v>
      </c>
      <c r="F1678" s="146">
        <v>2411.67</v>
      </c>
      <c r="G1678" s="146">
        <v>48.42</v>
      </c>
      <c r="H1678" s="146">
        <v>2474</v>
      </c>
      <c r="I1678" s="146">
        <v>2425.58</v>
      </c>
      <c r="J1678" s="146">
        <v>48.42</v>
      </c>
    </row>
    <row r="1679" spans="1:10" x14ac:dyDescent="0.15">
      <c r="A1679" s="147">
        <v>7524</v>
      </c>
      <c r="B1679" s="147">
        <v>3005.42</v>
      </c>
      <c r="C1679" s="147">
        <v>2912.33</v>
      </c>
      <c r="D1679" s="147">
        <v>93.08</v>
      </c>
      <c r="E1679" s="147">
        <v>2462.33</v>
      </c>
      <c r="F1679" s="147">
        <v>2414.08</v>
      </c>
      <c r="G1679" s="147">
        <v>48.25</v>
      </c>
      <c r="H1679" s="147">
        <v>2476.25</v>
      </c>
      <c r="I1679" s="147">
        <v>2428</v>
      </c>
      <c r="J1679" s="147">
        <v>48.25</v>
      </c>
    </row>
    <row r="1680" spans="1:10" x14ac:dyDescent="0.15">
      <c r="A1680" s="146">
        <v>7528.5</v>
      </c>
      <c r="B1680" s="146">
        <v>3007.67</v>
      </c>
      <c r="C1680" s="146">
        <v>2914.83</v>
      </c>
      <c r="D1680" s="146">
        <v>92.83</v>
      </c>
      <c r="E1680" s="146">
        <v>2464.58</v>
      </c>
      <c r="F1680" s="146">
        <v>2416.42</v>
      </c>
      <c r="G1680" s="146">
        <v>48.17</v>
      </c>
      <c r="H1680" s="146">
        <v>2478.5</v>
      </c>
      <c r="I1680" s="146">
        <v>2430.33</v>
      </c>
      <c r="J1680" s="146">
        <v>48.17</v>
      </c>
    </row>
    <row r="1681" spans="1:10" x14ac:dyDescent="0.15">
      <c r="A1681" s="147">
        <v>7533</v>
      </c>
      <c r="B1681" s="147">
        <v>3009.92</v>
      </c>
      <c r="C1681" s="147">
        <v>2917.33</v>
      </c>
      <c r="D1681" s="147">
        <v>92.58</v>
      </c>
      <c r="E1681" s="147">
        <v>2466.83</v>
      </c>
      <c r="F1681" s="147">
        <v>2418.83</v>
      </c>
      <c r="G1681" s="147">
        <v>48</v>
      </c>
      <c r="H1681" s="147">
        <v>2480.75</v>
      </c>
      <c r="I1681" s="147">
        <v>2432.75</v>
      </c>
      <c r="J1681" s="147">
        <v>48</v>
      </c>
    </row>
    <row r="1682" spans="1:10" x14ac:dyDescent="0.15">
      <c r="A1682" s="146">
        <v>7537.5</v>
      </c>
      <c r="B1682" s="146">
        <v>3012.08</v>
      </c>
      <c r="C1682" s="146">
        <v>2919.75</v>
      </c>
      <c r="D1682" s="146">
        <v>92.33</v>
      </c>
      <c r="E1682" s="146">
        <v>2469</v>
      </c>
      <c r="F1682" s="146">
        <v>2421.17</v>
      </c>
      <c r="G1682" s="146">
        <v>47.83</v>
      </c>
      <c r="H1682" s="146">
        <v>2482.92</v>
      </c>
      <c r="I1682" s="146">
        <v>2435.08</v>
      </c>
      <c r="J1682" s="146">
        <v>47.83</v>
      </c>
    </row>
    <row r="1683" spans="1:10" x14ac:dyDescent="0.15">
      <c r="A1683" s="147">
        <v>7542</v>
      </c>
      <c r="B1683" s="147">
        <v>3014.33</v>
      </c>
      <c r="C1683" s="147">
        <v>2922.25</v>
      </c>
      <c r="D1683" s="147">
        <v>92.08</v>
      </c>
      <c r="E1683" s="147">
        <v>2471.25</v>
      </c>
      <c r="F1683" s="147">
        <v>2423.5</v>
      </c>
      <c r="G1683" s="147">
        <v>47.75</v>
      </c>
      <c r="H1683" s="147">
        <v>2485.17</v>
      </c>
      <c r="I1683" s="147">
        <v>2437.42</v>
      </c>
      <c r="J1683" s="147">
        <v>47.75</v>
      </c>
    </row>
    <row r="1684" spans="1:10" x14ac:dyDescent="0.15">
      <c r="A1684" s="146">
        <v>7546.5</v>
      </c>
      <c r="B1684" s="146">
        <v>3016.58</v>
      </c>
      <c r="C1684" s="146">
        <v>2924.83</v>
      </c>
      <c r="D1684" s="146">
        <v>91.75</v>
      </c>
      <c r="E1684" s="146">
        <v>2473.5</v>
      </c>
      <c r="F1684" s="146">
        <v>2425.92</v>
      </c>
      <c r="G1684" s="146">
        <v>47.58</v>
      </c>
      <c r="H1684" s="146">
        <v>2487.42</v>
      </c>
      <c r="I1684" s="146">
        <v>2439.83</v>
      </c>
      <c r="J1684" s="146">
        <v>47.58</v>
      </c>
    </row>
    <row r="1685" spans="1:10" x14ac:dyDescent="0.15">
      <c r="A1685" s="147">
        <v>7551</v>
      </c>
      <c r="B1685" s="147">
        <v>3018.75</v>
      </c>
      <c r="C1685" s="147">
        <v>2927.25</v>
      </c>
      <c r="D1685" s="147">
        <v>91.5</v>
      </c>
      <c r="E1685" s="147">
        <v>2475.67</v>
      </c>
      <c r="F1685" s="147">
        <v>2428.25</v>
      </c>
      <c r="G1685" s="147">
        <v>47.42</v>
      </c>
      <c r="H1685" s="147">
        <v>2489.58</v>
      </c>
      <c r="I1685" s="147">
        <v>2442.17</v>
      </c>
      <c r="J1685" s="147">
        <v>47.42</v>
      </c>
    </row>
    <row r="1686" spans="1:10" x14ac:dyDescent="0.15">
      <c r="A1686" s="146">
        <v>7555.5</v>
      </c>
      <c r="B1686" s="146">
        <v>3021</v>
      </c>
      <c r="C1686" s="146">
        <v>2929.75</v>
      </c>
      <c r="D1686" s="146">
        <v>91.25</v>
      </c>
      <c r="E1686" s="146">
        <v>2477.92</v>
      </c>
      <c r="F1686" s="146">
        <v>2430.58</v>
      </c>
      <c r="G1686" s="146">
        <v>47.33</v>
      </c>
      <c r="H1686" s="146">
        <v>2491.83</v>
      </c>
      <c r="I1686" s="146">
        <v>2444.5</v>
      </c>
      <c r="J1686" s="146">
        <v>47.33</v>
      </c>
    </row>
    <row r="1687" spans="1:10" x14ac:dyDescent="0.15">
      <c r="A1687" s="147">
        <v>7560</v>
      </c>
      <c r="B1687" s="147">
        <v>3023.25</v>
      </c>
      <c r="C1687" s="147">
        <v>2932.25</v>
      </c>
      <c r="D1687" s="147">
        <v>91</v>
      </c>
      <c r="E1687" s="147">
        <v>2480.17</v>
      </c>
      <c r="F1687" s="147">
        <v>2433</v>
      </c>
      <c r="G1687" s="147">
        <v>47.17</v>
      </c>
      <c r="H1687" s="147">
        <v>2494.08</v>
      </c>
      <c r="I1687" s="147">
        <v>2446.92</v>
      </c>
      <c r="J1687" s="147">
        <v>47.17</v>
      </c>
    </row>
    <row r="1688" spans="1:10" x14ac:dyDescent="0.15">
      <c r="A1688" s="146">
        <v>7564.5</v>
      </c>
      <c r="B1688" s="146">
        <v>3025.5</v>
      </c>
      <c r="C1688" s="146">
        <v>2934.75</v>
      </c>
      <c r="D1688" s="146">
        <v>90.75</v>
      </c>
      <c r="E1688" s="146">
        <v>2482.42</v>
      </c>
      <c r="F1688" s="146">
        <v>2435.33</v>
      </c>
      <c r="G1688" s="146">
        <v>47.08</v>
      </c>
      <c r="H1688" s="146">
        <v>2496.33</v>
      </c>
      <c r="I1688" s="146">
        <v>2449.25</v>
      </c>
      <c r="J1688" s="146">
        <v>47.08</v>
      </c>
    </row>
    <row r="1689" spans="1:10" x14ac:dyDescent="0.15">
      <c r="A1689" s="147">
        <v>7569</v>
      </c>
      <c r="B1689" s="147">
        <v>3027.67</v>
      </c>
      <c r="C1689" s="147">
        <v>2937.17</v>
      </c>
      <c r="D1689" s="147">
        <v>90.5</v>
      </c>
      <c r="E1689" s="147">
        <v>2484.58</v>
      </c>
      <c r="F1689" s="147">
        <v>2437.67</v>
      </c>
      <c r="G1689" s="147">
        <v>46.92</v>
      </c>
      <c r="H1689" s="147">
        <v>2498.5</v>
      </c>
      <c r="I1689" s="147">
        <v>2451.58</v>
      </c>
      <c r="J1689" s="147">
        <v>46.92</v>
      </c>
    </row>
    <row r="1690" spans="1:10" x14ac:dyDescent="0.15">
      <c r="A1690" s="146">
        <v>7573.5</v>
      </c>
      <c r="B1690" s="146">
        <v>3029.92</v>
      </c>
      <c r="C1690" s="146">
        <v>2939.75</v>
      </c>
      <c r="D1690" s="146">
        <v>90.17</v>
      </c>
      <c r="E1690" s="146">
        <v>2486.83</v>
      </c>
      <c r="F1690" s="146">
        <v>2440.08</v>
      </c>
      <c r="G1690" s="146">
        <v>46.75</v>
      </c>
      <c r="H1690" s="146">
        <v>2500.75</v>
      </c>
      <c r="I1690" s="146">
        <v>2454</v>
      </c>
      <c r="J1690" s="146">
        <v>46.75</v>
      </c>
    </row>
    <row r="1691" spans="1:10" x14ac:dyDescent="0.15">
      <c r="A1691" s="147">
        <v>7578</v>
      </c>
      <c r="B1691" s="147">
        <v>3032.17</v>
      </c>
      <c r="C1691" s="147">
        <v>2942.25</v>
      </c>
      <c r="D1691" s="147">
        <v>89.92</v>
      </c>
      <c r="E1691" s="147">
        <v>2489.08</v>
      </c>
      <c r="F1691" s="147">
        <v>2442.42</v>
      </c>
      <c r="G1691" s="147">
        <v>46.67</v>
      </c>
      <c r="H1691" s="147">
        <v>2503</v>
      </c>
      <c r="I1691" s="147">
        <v>2456.33</v>
      </c>
      <c r="J1691" s="147">
        <v>46.67</v>
      </c>
    </row>
    <row r="1692" spans="1:10" x14ac:dyDescent="0.15">
      <c r="A1692" s="146">
        <v>7582.5</v>
      </c>
      <c r="B1692" s="146">
        <v>3034.42</v>
      </c>
      <c r="C1692" s="146">
        <v>2944.75</v>
      </c>
      <c r="D1692" s="146">
        <v>89.67</v>
      </c>
      <c r="E1692" s="146">
        <v>2491.33</v>
      </c>
      <c r="F1692" s="146">
        <v>2444.83</v>
      </c>
      <c r="G1692" s="146">
        <v>46.5</v>
      </c>
      <c r="H1692" s="146">
        <v>2505.25</v>
      </c>
      <c r="I1692" s="146">
        <v>2458.75</v>
      </c>
      <c r="J1692" s="146">
        <v>46.5</v>
      </c>
    </row>
    <row r="1693" spans="1:10" x14ac:dyDescent="0.15">
      <c r="A1693" s="147">
        <v>7587</v>
      </c>
      <c r="B1693" s="147">
        <v>3036.58</v>
      </c>
      <c r="C1693" s="147">
        <v>2947.17</v>
      </c>
      <c r="D1693" s="147">
        <v>89.42</v>
      </c>
      <c r="E1693" s="147">
        <v>2493.5</v>
      </c>
      <c r="F1693" s="147">
        <v>2447.17</v>
      </c>
      <c r="G1693" s="147">
        <v>46.33</v>
      </c>
      <c r="H1693" s="147">
        <v>2507.42</v>
      </c>
      <c r="I1693" s="147">
        <v>2461.08</v>
      </c>
      <c r="J1693" s="147">
        <v>46.33</v>
      </c>
    </row>
    <row r="1694" spans="1:10" x14ac:dyDescent="0.15">
      <c r="A1694" s="146">
        <v>7591.5</v>
      </c>
      <c r="B1694" s="146">
        <v>3038.83</v>
      </c>
      <c r="C1694" s="146">
        <v>2949.67</v>
      </c>
      <c r="D1694" s="146">
        <v>89.17</v>
      </c>
      <c r="E1694" s="146">
        <v>2495.75</v>
      </c>
      <c r="F1694" s="146">
        <v>2449.5</v>
      </c>
      <c r="G1694" s="146">
        <v>46.25</v>
      </c>
      <c r="H1694" s="146">
        <v>2509.67</v>
      </c>
      <c r="I1694" s="146">
        <v>2463.42</v>
      </c>
      <c r="J1694" s="146">
        <v>46.25</v>
      </c>
    </row>
    <row r="1695" spans="1:10" x14ac:dyDescent="0.15">
      <c r="A1695" s="147">
        <v>7596</v>
      </c>
      <c r="B1695" s="147">
        <v>3041.08</v>
      </c>
      <c r="C1695" s="147">
        <v>2952.17</v>
      </c>
      <c r="D1695" s="147">
        <v>88.92</v>
      </c>
      <c r="E1695" s="147">
        <v>2498</v>
      </c>
      <c r="F1695" s="147">
        <v>2451.92</v>
      </c>
      <c r="G1695" s="147">
        <v>46.08</v>
      </c>
      <c r="H1695" s="147">
        <v>2511.92</v>
      </c>
      <c r="I1695" s="147">
        <v>2465.83</v>
      </c>
      <c r="J1695" s="147">
        <v>46.08</v>
      </c>
    </row>
    <row r="1696" spans="1:10" x14ac:dyDescent="0.15">
      <c r="A1696" s="146">
        <v>7600.5</v>
      </c>
      <c r="B1696" s="146">
        <v>3043.25</v>
      </c>
      <c r="C1696" s="146">
        <v>2954.67</v>
      </c>
      <c r="D1696" s="146">
        <v>88.58</v>
      </c>
      <c r="E1696" s="146">
        <v>2500.17</v>
      </c>
      <c r="F1696" s="146">
        <v>2454.25</v>
      </c>
      <c r="G1696" s="146">
        <v>45.92</v>
      </c>
      <c r="H1696" s="146">
        <v>2514.08</v>
      </c>
      <c r="I1696" s="146">
        <v>2468.17</v>
      </c>
      <c r="J1696" s="146">
        <v>45.92</v>
      </c>
    </row>
    <row r="1697" spans="1:10" x14ac:dyDescent="0.15">
      <c r="A1697" s="147">
        <v>7605</v>
      </c>
      <c r="B1697" s="147">
        <v>3045.5</v>
      </c>
      <c r="C1697" s="147">
        <v>2957.17</v>
      </c>
      <c r="D1697" s="147">
        <v>88.33</v>
      </c>
      <c r="E1697" s="147">
        <v>2502.42</v>
      </c>
      <c r="F1697" s="147">
        <v>2456.58</v>
      </c>
      <c r="G1697" s="147">
        <v>45.83</v>
      </c>
      <c r="H1697" s="147">
        <v>2516.33</v>
      </c>
      <c r="I1697" s="147">
        <v>2470.5</v>
      </c>
      <c r="J1697" s="147">
        <v>45.83</v>
      </c>
    </row>
    <row r="1698" spans="1:10" x14ac:dyDescent="0.15">
      <c r="A1698" s="146">
        <v>7609.5</v>
      </c>
      <c r="B1698" s="146">
        <v>3047.75</v>
      </c>
      <c r="C1698" s="146">
        <v>2959.67</v>
      </c>
      <c r="D1698" s="146">
        <v>88.08</v>
      </c>
      <c r="E1698" s="146">
        <v>2504.67</v>
      </c>
      <c r="F1698" s="146">
        <v>2459</v>
      </c>
      <c r="G1698" s="146">
        <v>45.67</v>
      </c>
      <c r="H1698" s="146">
        <v>2518.58</v>
      </c>
      <c r="I1698" s="146">
        <v>2472.92</v>
      </c>
      <c r="J1698" s="146">
        <v>45.67</v>
      </c>
    </row>
    <row r="1699" spans="1:10" x14ac:dyDescent="0.15">
      <c r="A1699" s="147">
        <v>7614</v>
      </c>
      <c r="B1699" s="147">
        <v>3050</v>
      </c>
      <c r="C1699" s="147">
        <v>2962.17</v>
      </c>
      <c r="D1699" s="147">
        <v>87.83</v>
      </c>
      <c r="E1699" s="147">
        <v>2506.92</v>
      </c>
      <c r="F1699" s="147">
        <v>2461.33</v>
      </c>
      <c r="G1699" s="147">
        <v>45.58</v>
      </c>
      <c r="H1699" s="147">
        <v>2520.83</v>
      </c>
      <c r="I1699" s="147">
        <v>2475.25</v>
      </c>
      <c r="J1699" s="147">
        <v>45.58</v>
      </c>
    </row>
    <row r="1700" spans="1:10" x14ac:dyDescent="0.15">
      <c r="A1700" s="146">
        <v>7618.5</v>
      </c>
      <c r="B1700" s="146">
        <v>3052.17</v>
      </c>
      <c r="C1700" s="146">
        <v>2964.58</v>
      </c>
      <c r="D1700" s="146">
        <v>87.58</v>
      </c>
      <c r="E1700" s="146">
        <v>2509.08</v>
      </c>
      <c r="F1700" s="146">
        <v>2463.67</v>
      </c>
      <c r="G1700" s="146">
        <v>45.42</v>
      </c>
      <c r="H1700" s="146">
        <v>2523</v>
      </c>
      <c r="I1700" s="146">
        <v>2477.58</v>
      </c>
      <c r="J1700" s="146">
        <v>45.42</v>
      </c>
    </row>
    <row r="1701" spans="1:10" x14ac:dyDescent="0.15">
      <c r="A1701" s="147">
        <v>7623</v>
      </c>
      <c r="B1701" s="147">
        <v>3054.42</v>
      </c>
      <c r="C1701" s="147">
        <v>2967.08</v>
      </c>
      <c r="D1701" s="147">
        <v>87.33</v>
      </c>
      <c r="E1701" s="147">
        <v>2511.33</v>
      </c>
      <c r="F1701" s="147">
        <v>2466.08</v>
      </c>
      <c r="G1701" s="147">
        <v>45.25</v>
      </c>
      <c r="H1701" s="147">
        <v>2525.25</v>
      </c>
      <c r="I1701" s="147">
        <v>2480</v>
      </c>
      <c r="J1701" s="147">
        <v>45.25</v>
      </c>
    </row>
    <row r="1702" spans="1:10" x14ac:dyDescent="0.15">
      <c r="A1702" s="146">
        <v>7627.5</v>
      </c>
      <c r="B1702" s="146">
        <v>3056.67</v>
      </c>
      <c r="C1702" s="146">
        <v>2969.67</v>
      </c>
      <c r="D1702" s="146">
        <v>87</v>
      </c>
      <c r="E1702" s="146">
        <v>2513.58</v>
      </c>
      <c r="F1702" s="146">
        <v>2468.42</v>
      </c>
      <c r="G1702" s="146">
        <v>45.17</v>
      </c>
      <c r="H1702" s="146">
        <v>2527.5</v>
      </c>
      <c r="I1702" s="146">
        <v>2482.33</v>
      </c>
      <c r="J1702" s="146">
        <v>45.17</v>
      </c>
    </row>
    <row r="1703" spans="1:10" x14ac:dyDescent="0.15">
      <c r="A1703" s="147">
        <v>7632</v>
      </c>
      <c r="B1703" s="147">
        <v>3058.92</v>
      </c>
      <c r="C1703" s="147">
        <v>2972.17</v>
      </c>
      <c r="D1703" s="147">
        <v>86.75</v>
      </c>
      <c r="E1703" s="147">
        <v>2515.83</v>
      </c>
      <c r="F1703" s="147">
        <v>2470.83</v>
      </c>
      <c r="G1703" s="147">
        <v>45</v>
      </c>
      <c r="H1703" s="147">
        <v>2529.75</v>
      </c>
      <c r="I1703" s="147">
        <v>2484.75</v>
      </c>
      <c r="J1703" s="147">
        <v>45</v>
      </c>
    </row>
    <row r="1704" spans="1:10" x14ac:dyDescent="0.15">
      <c r="A1704" s="146">
        <v>7636.5</v>
      </c>
      <c r="B1704" s="146">
        <v>3061.08</v>
      </c>
      <c r="C1704" s="146">
        <v>2974.58</v>
      </c>
      <c r="D1704" s="146">
        <v>86.5</v>
      </c>
      <c r="E1704" s="146">
        <v>2518</v>
      </c>
      <c r="F1704" s="146">
        <v>2473.17</v>
      </c>
      <c r="G1704" s="146">
        <v>44.83</v>
      </c>
      <c r="H1704" s="146">
        <v>2531.92</v>
      </c>
      <c r="I1704" s="146">
        <v>2487.08</v>
      </c>
      <c r="J1704" s="146">
        <v>44.83</v>
      </c>
    </row>
    <row r="1705" spans="1:10" x14ac:dyDescent="0.15">
      <c r="A1705" s="147">
        <v>7641</v>
      </c>
      <c r="B1705" s="147">
        <v>3063.33</v>
      </c>
      <c r="C1705" s="147">
        <v>2977.08</v>
      </c>
      <c r="D1705" s="147">
        <v>86.25</v>
      </c>
      <c r="E1705" s="147">
        <v>2520.25</v>
      </c>
      <c r="F1705" s="147">
        <v>2475.5</v>
      </c>
      <c r="G1705" s="147">
        <v>44.75</v>
      </c>
      <c r="H1705" s="147">
        <v>2534.17</v>
      </c>
      <c r="I1705" s="147">
        <v>2489.42</v>
      </c>
      <c r="J1705" s="147">
        <v>44.75</v>
      </c>
    </row>
    <row r="1706" spans="1:10" x14ac:dyDescent="0.15">
      <c r="A1706" s="146">
        <v>7645.5</v>
      </c>
      <c r="B1706" s="146">
        <v>3065.58</v>
      </c>
      <c r="C1706" s="146">
        <v>2979.58</v>
      </c>
      <c r="D1706" s="146">
        <v>86</v>
      </c>
      <c r="E1706" s="146">
        <v>2522.5</v>
      </c>
      <c r="F1706" s="146">
        <v>2477.92</v>
      </c>
      <c r="G1706" s="146">
        <v>44.58</v>
      </c>
      <c r="H1706" s="146">
        <v>2536.42</v>
      </c>
      <c r="I1706" s="146">
        <v>2491.83</v>
      </c>
      <c r="J1706" s="146">
        <v>44.58</v>
      </c>
    </row>
    <row r="1707" spans="1:10" x14ac:dyDescent="0.15">
      <c r="A1707" s="147">
        <v>7650</v>
      </c>
      <c r="B1707" s="147">
        <v>3067.75</v>
      </c>
      <c r="C1707" s="147">
        <v>2982</v>
      </c>
      <c r="D1707" s="147">
        <v>85.75</v>
      </c>
      <c r="E1707" s="147">
        <v>2524.67</v>
      </c>
      <c r="F1707" s="147">
        <v>2480.25</v>
      </c>
      <c r="G1707" s="147">
        <v>44.42</v>
      </c>
      <c r="H1707" s="147">
        <v>2538.58</v>
      </c>
      <c r="I1707" s="147">
        <v>2494.17</v>
      </c>
      <c r="J1707" s="147">
        <v>44.42</v>
      </c>
    </row>
    <row r="1708" spans="1:10" x14ac:dyDescent="0.15">
      <c r="A1708" s="146">
        <v>7654.5</v>
      </c>
      <c r="B1708" s="146">
        <v>3070</v>
      </c>
      <c r="C1708" s="146">
        <v>2984.58</v>
      </c>
      <c r="D1708" s="146">
        <v>85.42</v>
      </c>
      <c r="E1708" s="146">
        <v>2526.92</v>
      </c>
      <c r="F1708" s="146">
        <v>2482.58</v>
      </c>
      <c r="G1708" s="146">
        <v>44.33</v>
      </c>
      <c r="H1708" s="146">
        <v>2540.83</v>
      </c>
      <c r="I1708" s="146">
        <v>2496.5</v>
      </c>
      <c r="J1708" s="146">
        <v>44.33</v>
      </c>
    </row>
    <row r="1709" spans="1:10" x14ac:dyDescent="0.15">
      <c r="A1709" s="147">
        <v>7659</v>
      </c>
      <c r="B1709" s="147">
        <v>3072.25</v>
      </c>
      <c r="C1709" s="147">
        <v>2987.08</v>
      </c>
      <c r="D1709" s="147">
        <v>85.17</v>
      </c>
      <c r="E1709" s="147">
        <v>2529.17</v>
      </c>
      <c r="F1709" s="147">
        <v>2485</v>
      </c>
      <c r="G1709" s="147">
        <v>44.17</v>
      </c>
      <c r="H1709" s="147">
        <v>2543.08</v>
      </c>
      <c r="I1709" s="147">
        <v>2498.92</v>
      </c>
      <c r="J1709" s="147">
        <v>44.17</v>
      </c>
    </row>
    <row r="1710" spans="1:10" x14ac:dyDescent="0.15">
      <c r="A1710" s="146">
        <v>7663.5</v>
      </c>
      <c r="B1710" s="146">
        <v>3074.5</v>
      </c>
      <c r="C1710" s="146">
        <v>2989.58</v>
      </c>
      <c r="D1710" s="146">
        <v>84.92</v>
      </c>
      <c r="E1710" s="146">
        <v>2531.42</v>
      </c>
      <c r="F1710" s="146">
        <v>2487.33</v>
      </c>
      <c r="G1710" s="146">
        <v>44.08</v>
      </c>
      <c r="H1710" s="146">
        <v>2545.33</v>
      </c>
      <c r="I1710" s="146">
        <v>2501.25</v>
      </c>
      <c r="J1710" s="146">
        <v>44.08</v>
      </c>
    </row>
    <row r="1711" spans="1:10" x14ac:dyDescent="0.15">
      <c r="A1711" s="147">
        <v>7668</v>
      </c>
      <c r="B1711" s="147">
        <v>3076.67</v>
      </c>
      <c r="C1711" s="147">
        <v>2992</v>
      </c>
      <c r="D1711" s="147">
        <v>84.67</v>
      </c>
      <c r="E1711" s="147">
        <v>2533.58</v>
      </c>
      <c r="F1711" s="147">
        <v>2489.67</v>
      </c>
      <c r="G1711" s="147">
        <v>43.92</v>
      </c>
      <c r="H1711" s="147">
        <v>2547.5</v>
      </c>
      <c r="I1711" s="147">
        <v>2503.58</v>
      </c>
      <c r="J1711" s="147">
        <v>43.92</v>
      </c>
    </row>
    <row r="1712" spans="1:10" x14ac:dyDescent="0.15">
      <c r="A1712" s="146">
        <v>7672.5</v>
      </c>
      <c r="B1712" s="146">
        <v>3078.92</v>
      </c>
      <c r="C1712" s="146">
        <v>2994.5</v>
      </c>
      <c r="D1712" s="146">
        <v>84.42</v>
      </c>
      <c r="E1712" s="146">
        <v>2535.83</v>
      </c>
      <c r="F1712" s="146">
        <v>2492.08</v>
      </c>
      <c r="G1712" s="146">
        <v>43.75</v>
      </c>
      <c r="H1712" s="146">
        <v>2549.75</v>
      </c>
      <c r="I1712" s="146">
        <v>2506</v>
      </c>
      <c r="J1712" s="146">
        <v>43.75</v>
      </c>
    </row>
    <row r="1713" spans="1:10" x14ac:dyDescent="0.15">
      <c r="A1713" s="147">
        <v>7677</v>
      </c>
      <c r="B1713" s="147">
        <v>3081.17</v>
      </c>
      <c r="C1713" s="147">
        <v>2997</v>
      </c>
      <c r="D1713" s="147">
        <v>84.17</v>
      </c>
      <c r="E1713" s="147">
        <v>2538.08</v>
      </c>
      <c r="F1713" s="147">
        <v>2494.42</v>
      </c>
      <c r="G1713" s="147">
        <v>43.67</v>
      </c>
      <c r="H1713" s="147">
        <v>2552</v>
      </c>
      <c r="I1713" s="147">
        <v>2508.33</v>
      </c>
      <c r="J1713" s="147">
        <v>43.67</v>
      </c>
    </row>
    <row r="1714" spans="1:10" x14ac:dyDescent="0.15">
      <c r="A1714" s="146">
        <v>7681.5</v>
      </c>
      <c r="B1714" s="146">
        <v>3083.42</v>
      </c>
      <c r="C1714" s="146">
        <v>2999.5</v>
      </c>
      <c r="D1714" s="146">
        <v>83.92</v>
      </c>
      <c r="E1714" s="146">
        <v>2540.33</v>
      </c>
      <c r="F1714" s="146">
        <v>2496.83</v>
      </c>
      <c r="G1714" s="146">
        <v>43.5</v>
      </c>
      <c r="H1714" s="146">
        <v>2554.25</v>
      </c>
      <c r="I1714" s="146">
        <v>2510.75</v>
      </c>
      <c r="J1714" s="146">
        <v>43.5</v>
      </c>
    </row>
    <row r="1715" spans="1:10" x14ac:dyDescent="0.15">
      <c r="A1715" s="147">
        <v>7686</v>
      </c>
      <c r="B1715" s="147">
        <v>3085.58</v>
      </c>
      <c r="C1715" s="147">
        <v>3002</v>
      </c>
      <c r="D1715" s="147">
        <v>83.58</v>
      </c>
      <c r="E1715" s="147">
        <v>2542.5</v>
      </c>
      <c r="F1715" s="147">
        <v>2499.17</v>
      </c>
      <c r="G1715" s="147">
        <v>43.33</v>
      </c>
      <c r="H1715" s="147">
        <v>2556.42</v>
      </c>
      <c r="I1715" s="147">
        <v>2513.08</v>
      </c>
      <c r="J1715" s="147">
        <v>43.33</v>
      </c>
    </row>
    <row r="1716" spans="1:10" x14ac:dyDescent="0.15">
      <c r="A1716" s="146">
        <v>7690.5</v>
      </c>
      <c r="B1716" s="146">
        <v>3087.83</v>
      </c>
      <c r="C1716" s="146">
        <v>3004.5</v>
      </c>
      <c r="D1716" s="146">
        <v>83.33</v>
      </c>
      <c r="E1716" s="146">
        <v>2544.75</v>
      </c>
      <c r="F1716" s="146">
        <v>2501.5</v>
      </c>
      <c r="G1716" s="146">
        <v>43.25</v>
      </c>
      <c r="H1716" s="146">
        <v>2558.67</v>
      </c>
      <c r="I1716" s="146">
        <v>2515.42</v>
      </c>
      <c r="J1716" s="146">
        <v>43.25</v>
      </c>
    </row>
    <row r="1717" spans="1:10" x14ac:dyDescent="0.15">
      <c r="A1717" s="147">
        <v>7695</v>
      </c>
      <c r="B1717" s="147">
        <v>3090.08</v>
      </c>
      <c r="C1717" s="147">
        <v>3007</v>
      </c>
      <c r="D1717" s="147">
        <v>83.08</v>
      </c>
      <c r="E1717" s="147">
        <v>2547</v>
      </c>
      <c r="F1717" s="147">
        <v>2503.92</v>
      </c>
      <c r="G1717" s="147">
        <v>43.08</v>
      </c>
      <c r="H1717" s="147">
        <v>2560.92</v>
      </c>
      <c r="I1717" s="147">
        <v>2517.83</v>
      </c>
      <c r="J1717" s="147">
        <v>43.08</v>
      </c>
    </row>
    <row r="1718" spans="1:10" x14ac:dyDescent="0.15">
      <c r="A1718" s="146">
        <v>7699.5</v>
      </c>
      <c r="B1718" s="146">
        <v>3092.33</v>
      </c>
      <c r="C1718" s="146">
        <v>3009.5</v>
      </c>
      <c r="D1718" s="146">
        <v>82.83</v>
      </c>
      <c r="E1718" s="146">
        <v>2549.25</v>
      </c>
      <c r="F1718" s="146">
        <v>2506.33</v>
      </c>
      <c r="G1718" s="146">
        <v>42.92</v>
      </c>
      <c r="H1718" s="146">
        <v>2563.17</v>
      </c>
      <c r="I1718" s="146">
        <v>2520.25</v>
      </c>
      <c r="J1718" s="146">
        <v>42.92</v>
      </c>
    </row>
    <row r="1719" spans="1:10" x14ac:dyDescent="0.15">
      <c r="A1719" s="147">
        <v>7704</v>
      </c>
      <c r="B1719" s="147">
        <v>3094.5</v>
      </c>
      <c r="C1719" s="147">
        <v>3011.92</v>
      </c>
      <c r="D1719" s="147">
        <v>82.58</v>
      </c>
      <c r="E1719" s="147">
        <v>2551.42</v>
      </c>
      <c r="F1719" s="147">
        <v>2508.58</v>
      </c>
      <c r="G1719" s="147">
        <v>42.83</v>
      </c>
      <c r="H1719" s="147">
        <v>2565.33</v>
      </c>
      <c r="I1719" s="147">
        <v>2522.5</v>
      </c>
      <c r="J1719" s="147">
        <v>42.83</v>
      </c>
    </row>
    <row r="1720" spans="1:10" x14ac:dyDescent="0.15">
      <c r="A1720" s="146">
        <v>7708.5</v>
      </c>
      <c r="B1720" s="146">
        <v>3096.75</v>
      </c>
      <c r="C1720" s="146">
        <v>3014.42</v>
      </c>
      <c r="D1720" s="146">
        <v>82.33</v>
      </c>
      <c r="E1720" s="146">
        <v>2553.67</v>
      </c>
      <c r="F1720" s="146">
        <v>2511</v>
      </c>
      <c r="G1720" s="146">
        <v>42.67</v>
      </c>
      <c r="H1720" s="146">
        <v>2567.58</v>
      </c>
      <c r="I1720" s="146">
        <v>2524.92</v>
      </c>
      <c r="J1720" s="146">
        <v>42.67</v>
      </c>
    </row>
    <row r="1721" spans="1:10" x14ac:dyDescent="0.15">
      <c r="A1721" s="147">
        <v>7713</v>
      </c>
      <c r="B1721" s="147">
        <v>3099</v>
      </c>
      <c r="C1721" s="147">
        <v>3017</v>
      </c>
      <c r="D1721" s="147">
        <v>82</v>
      </c>
      <c r="E1721" s="147">
        <v>2555.92</v>
      </c>
      <c r="F1721" s="147">
        <v>2513.33</v>
      </c>
      <c r="G1721" s="147">
        <v>42.58</v>
      </c>
      <c r="H1721" s="147">
        <v>2569.83</v>
      </c>
      <c r="I1721" s="147">
        <v>2527.25</v>
      </c>
      <c r="J1721" s="147">
        <v>42.58</v>
      </c>
    </row>
    <row r="1722" spans="1:10" x14ac:dyDescent="0.15">
      <c r="A1722" s="146">
        <v>7717.5</v>
      </c>
      <c r="B1722" s="146">
        <v>3101.17</v>
      </c>
      <c r="C1722" s="146">
        <v>3019.42</v>
      </c>
      <c r="D1722" s="146">
        <v>81.75</v>
      </c>
      <c r="E1722" s="146">
        <v>2558.08</v>
      </c>
      <c r="F1722" s="146">
        <v>2515.67</v>
      </c>
      <c r="G1722" s="146">
        <v>42.42</v>
      </c>
      <c r="H1722" s="146">
        <v>2572</v>
      </c>
      <c r="I1722" s="146">
        <v>2529.58</v>
      </c>
      <c r="J1722" s="146">
        <v>42.42</v>
      </c>
    </row>
    <row r="1723" spans="1:10" x14ac:dyDescent="0.15">
      <c r="A1723" s="147">
        <v>7722</v>
      </c>
      <c r="B1723" s="147">
        <v>3103.42</v>
      </c>
      <c r="C1723" s="147">
        <v>3021.92</v>
      </c>
      <c r="D1723" s="147">
        <v>81.5</v>
      </c>
      <c r="E1723" s="147">
        <v>2560.33</v>
      </c>
      <c r="F1723" s="147">
        <v>2518.08</v>
      </c>
      <c r="G1723" s="147">
        <v>42.25</v>
      </c>
      <c r="H1723" s="147">
        <v>2574.25</v>
      </c>
      <c r="I1723" s="147">
        <v>2532</v>
      </c>
      <c r="J1723" s="147">
        <v>42.25</v>
      </c>
    </row>
    <row r="1724" spans="1:10" x14ac:dyDescent="0.15">
      <c r="A1724" s="146">
        <v>7726.5</v>
      </c>
      <c r="B1724" s="146">
        <v>3105.67</v>
      </c>
      <c r="C1724" s="146">
        <v>3024.42</v>
      </c>
      <c r="D1724" s="146">
        <v>81.25</v>
      </c>
      <c r="E1724" s="146">
        <v>2562.58</v>
      </c>
      <c r="F1724" s="146">
        <v>2520.42</v>
      </c>
      <c r="G1724" s="146">
        <v>42.17</v>
      </c>
      <c r="H1724" s="146">
        <v>2576.5</v>
      </c>
      <c r="I1724" s="146">
        <v>2534.33</v>
      </c>
      <c r="J1724" s="146">
        <v>42.17</v>
      </c>
    </row>
    <row r="1725" spans="1:10" x14ac:dyDescent="0.15">
      <c r="A1725" s="147">
        <v>7731</v>
      </c>
      <c r="B1725" s="147">
        <v>3107.92</v>
      </c>
      <c r="C1725" s="147">
        <v>3026.92</v>
      </c>
      <c r="D1725" s="147">
        <v>81</v>
      </c>
      <c r="E1725" s="147">
        <v>2564.83</v>
      </c>
      <c r="F1725" s="147">
        <v>2522.83</v>
      </c>
      <c r="G1725" s="147">
        <v>42</v>
      </c>
      <c r="H1725" s="147">
        <v>2578.75</v>
      </c>
      <c r="I1725" s="147">
        <v>2536.75</v>
      </c>
      <c r="J1725" s="147">
        <v>42</v>
      </c>
    </row>
    <row r="1726" spans="1:10" x14ac:dyDescent="0.15">
      <c r="A1726" s="146">
        <v>7735.5</v>
      </c>
      <c r="B1726" s="146">
        <v>3110.08</v>
      </c>
      <c r="C1726" s="146">
        <v>3029.33</v>
      </c>
      <c r="D1726" s="146">
        <v>80.75</v>
      </c>
      <c r="E1726" s="146">
        <v>2567</v>
      </c>
      <c r="F1726" s="146">
        <v>2525.17</v>
      </c>
      <c r="G1726" s="146">
        <v>41.83</v>
      </c>
      <c r="H1726" s="146">
        <v>2580.92</v>
      </c>
      <c r="I1726" s="146">
        <v>2539.08</v>
      </c>
      <c r="J1726" s="146">
        <v>41.83</v>
      </c>
    </row>
    <row r="1727" spans="1:10" x14ac:dyDescent="0.15">
      <c r="A1727" s="147">
        <v>7740</v>
      </c>
      <c r="B1727" s="147">
        <v>3112.33</v>
      </c>
      <c r="C1727" s="147">
        <v>3031.92</v>
      </c>
      <c r="D1727" s="147">
        <v>80.42</v>
      </c>
      <c r="E1727" s="147">
        <v>2569.25</v>
      </c>
      <c r="F1727" s="147">
        <v>2527.5</v>
      </c>
      <c r="G1727" s="147">
        <v>41.75</v>
      </c>
      <c r="H1727" s="147">
        <v>2583.17</v>
      </c>
      <c r="I1727" s="147">
        <v>2541.42</v>
      </c>
      <c r="J1727" s="147">
        <v>41.75</v>
      </c>
    </row>
    <row r="1728" spans="1:10" x14ac:dyDescent="0.15">
      <c r="A1728" s="146">
        <v>7744.5</v>
      </c>
      <c r="B1728" s="146">
        <v>3114.58</v>
      </c>
      <c r="C1728" s="146">
        <v>3034.42</v>
      </c>
      <c r="D1728" s="146">
        <v>80.17</v>
      </c>
      <c r="E1728" s="146">
        <v>2571.5</v>
      </c>
      <c r="F1728" s="146">
        <v>2529.92</v>
      </c>
      <c r="G1728" s="146">
        <v>41.58</v>
      </c>
      <c r="H1728" s="146">
        <v>2585.42</v>
      </c>
      <c r="I1728" s="146">
        <v>2543.83</v>
      </c>
      <c r="J1728" s="146">
        <v>41.58</v>
      </c>
    </row>
    <row r="1729" spans="1:10" x14ac:dyDescent="0.15">
      <c r="A1729" s="147">
        <v>7749</v>
      </c>
      <c r="B1729" s="147">
        <v>3116.83</v>
      </c>
      <c r="C1729" s="147">
        <v>3036.92</v>
      </c>
      <c r="D1729" s="147">
        <v>79.92</v>
      </c>
      <c r="E1729" s="147">
        <v>2573.75</v>
      </c>
      <c r="F1729" s="147">
        <v>2532.33</v>
      </c>
      <c r="G1729" s="147">
        <v>41.42</v>
      </c>
      <c r="H1729" s="147">
        <v>2587.67</v>
      </c>
      <c r="I1729" s="147">
        <v>2546.25</v>
      </c>
      <c r="J1729" s="147">
        <v>41.42</v>
      </c>
    </row>
    <row r="1730" spans="1:10" x14ac:dyDescent="0.15">
      <c r="A1730" s="146">
        <v>7753.5</v>
      </c>
      <c r="B1730" s="146">
        <v>3119</v>
      </c>
      <c r="C1730" s="146">
        <v>3039.33</v>
      </c>
      <c r="D1730" s="146">
        <v>79.67</v>
      </c>
      <c r="E1730" s="146">
        <v>2575.92</v>
      </c>
      <c r="F1730" s="146">
        <v>2534.58</v>
      </c>
      <c r="G1730" s="146">
        <v>41.33</v>
      </c>
      <c r="H1730" s="146">
        <v>2589.83</v>
      </c>
      <c r="I1730" s="146">
        <v>2548.5</v>
      </c>
      <c r="J1730" s="146">
        <v>41.33</v>
      </c>
    </row>
    <row r="1731" spans="1:10" x14ac:dyDescent="0.15">
      <c r="A1731" s="147">
        <v>7758</v>
      </c>
      <c r="B1731" s="147">
        <v>3121.25</v>
      </c>
      <c r="C1731" s="147">
        <v>3041.83</v>
      </c>
      <c r="D1731" s="147">
        <v>79.42</v>
      </c>
      <c r="E1731" s="147">
        <v>2578.17</v>
      </c>
      <c r="F1731" s="147">
        <v>2537</v>
      </c>
      <c r="G1731" s="147">
        <v>41.17</v>
      </c>
      <c r="H1731" s="147">
        <v>2592.08</v>
      </c>
      <c r="I1731" s="147">
        <v>2550.92</v>
      </c>
      <c r="J1731" s="147">
        <v>41.17</v>
      </c>
    </row>
    <row r="1732" spans="1:10" x14ac:dyDescent="0.15">
      <c r="A1732" s="146">
        <v>7762.5</v>
      </c>
      <c r="B1732" s="146">
        <v>3123.5</v>
      </c>
      <c r="C1732" s="146">
        <v>3044.33</v>
      </c>
      <c r="D1732" s="146">
        <v>79.17</v>
      </c>
      <c r="E1732" s="146">
        <v>2580.42</v>
      </c>
      <c r="F1732" s="146">
        <v>2539.33</v>
      </c>
      <c r="G1732" s="146">
        <v>41.08</v>
      </c>
      <c r="H1732" s="146">
        <v>2594.33</v>
      </c>
      <c r="I1732" s="146">
        <v>2553.25</v>
      </c>
      <c r="J1732" s="146">
        <v>41.08</v>
      </c>
    </row>
    <row r="1733" spans="1:10" x14ac:dyDescent="0.15">
      <c r="A1733" s="147">
        <v>7767</v>
      </c>
      <c r="B1733" s="147">
        <v>3125.67</v>
      </c>
      <c r="C1733" s="147">
        <v>3046.83</v>
      </c>
      <c r="D1733" s="147">
        <v>78.83</v>
      </c>
      <c r="E1733" s="147">
        <v>2582.58</v>
      </c>
      <c r="F1733" s="147">
        <v>2541.67</v>
      </c>
      <c r="G1733" s="147">
        <v>40.92</v>
      </c>
      <c r="H1733" s="147">
        <v>2596.5</v>
      </c>
      <c r="I1733" s="147">
        <v>2555.58</v>
      </c>
      <c r="J1733" s="147">
        <v>40.92</v>
      </c>
    </row>
    <row r="1734" spans="1:10" x14ac:dyDescent="0.15">
      <c r="A1734" s="146">
        <v>7771.5</v>
      </c>
      <c r="B1734" s="146">
        <v>3127.92</v>
      </c>
      <c r="C1734" s="146">
        <v>3049.33</v>
      </c>
      <c r="D1734" s="146">
        <v>78.58</v>
      </c>
      <c r="E1734" s="146">
        <v>2584.83</v>
      </c>
      <c r="F1734" s="146">
        <v>2544.08</v>
      </c>
      <c r="G1734" s="146">
        <v>40.75</v>
      </c>
      <c r="H1734" s="146">
        <v>2598.75</v>
      </c>
      <c r="I1734" s="146">
        <v>2558</v>
      </c>
      <c r="J1734" s="146">
        <v>40.75</v>
      </c>
    </row>
    <row r="1735" spans="1:10" x14ac:dyDescent="0.15">
      <c r="A1735" s="147">
        <v>7776</v>
      </c>
      <c r="B1735" s="147">
        <v>3130.17</v>
      </c>
      <c r="C1735" s="147">
        <v>3051.83</v>
      </c>
      <c r="D1735" s="147">
        <v>78.33</v>
      </c>
      <c r="E1735" s="147">
        <v>2587.08</v>
      </c>
      <c r="F1735" s="147">
        <v>2546.42</v>
      </c>
      <c r="G1735" s="147">
        <v>40.67</v>
      </c>
      <c r="H1735" s="147">
        <v>2601</v>
      </c>
      <c r="I1735" s="147">
        <v>2560.33</v>
      </c>
      <c r="J1735" s="147">
        <v>40.67</v>
      </c>
    </row>
    <row r="1736" spans="1:10" x14ac:dyDescent="0.15">
      <c r="A1736" s="146">
        <v>7780.5</v>
      </c>
      <c r="B1736" s="146">
        <v>3132.42</v>
      </c>
      <c r="C1736" s="146">
        <v>3054.33</v>
      </c>
      <c r="D1736" s="146">
        <v>78.08</v>
      </c>
      <c r="E1736" s="146">
        <v>2589.33</v>
      </c>
      <c r="F1736" s="146">
        <v>2548.83</v>
      </c>
      <c r="G1736" s="146">
        <v>40.5</v>
      </c>
      <c r="H1736" s="146">
        <v>2603.25</v>
      </c>
      <c r="I1736" s="146">
        <v>2562.75</v>
      </c>
      <c r="J1736" s="146">
        <v>40.5</v>
      </c>
    </row>
    <row r="1737" spans="1:10" x14ac:dyDescent="0.15">
      <c r="A1737" s="147">
        <v>7785</v>
      </c>
      <c r="B1737" s="147">
        <v>3134.58</v>
      </c>
      <c r="C1737" s="147">
        <v>3056.75</v>
      </c>
      <c r="D1737" s="147">
        <v>77.83</v>
      </c>
      <c r="E1737" s="147">
        <v>2591.5</v>
      </c>
      <c r="F1737" s="147">
        <v>2551.17</v>
      </c>
      <c r="G1737" s="147">
        <v>40.33</v>
      </c>
      <c r="H1737" s="147">
        <v>2605.42</v>
      </c>
      <c r="I1737" s="147">
        <v>2565.08</v>
      </c>
      <c r="J1737" s="147">
        <v>40.33</v>
      </c>
    </row>
    <row r="1738" spans="1:10" x14ac:dyDescent="0.15">
      <c r="A1738" s="146">
        <v>7789.5</v>
      </c>
      <c r="B1738" s="146">
        <v>3136.83</v>
      </c>
      <c r="C1738" s="146">
        <v>3059.25</v>
      </c>
      <c r="D1738" s="146">
        <v>77.58</v>
      </c>
      <c r="E1738" s="146">
        <v>2593.75</v>
      </c>
      <c r="F1738" s="146">
        <v>2553.5</v>
      </c>
      <c r="G1738" s="146">
        <v>40.25</v>
      </c>
      <c r="H1738" s="146">
        <v>2607.67</v>
      </c>
      <c r="I1738" s="146">
        <v>2567.42</v>
      </c>
      <c r="J1738" s="146">
        <v>40.25</v>
      </c>
    </row>
    <row r="1739" spans="1:10" x14ac:dyDescent="0.15">
      <c r="A1739" s="147">
        <v>7794</v>
      </c>
      <c r="B1739" s="147">
        <v>3139.08</v>
      </c>
      <c r="C1739" s="147">
        <v>3061.83</v>
      </c>
      <c r="D1739" s="147">
        <v>77.25</v>
      </c>
      <c r="E1739" s="147">
        <v>2596</v>
      </c>
      <c r="F1739" s="147">
        <v>2555.92</v>
      </c>
      <c r="G1739" s="147">
        <v>40.08</v>
      </c>
      <c r="H1739" s="147">
        <v>2609.92</v>
      </c>
      <c r="I1739" s="147">
        <v>2569.83</v>
      </c>
      <c r="J1739" s="147">
        <v>40.08</v>
      </c>
    </row>
    <row r="1740" spans="1:10" x14ac:dyDescent="0.15">
      <c r="A1740" s="146">
        <v>7798.5</v>
      </c>
      <c r="B1740" s="146">
        <v>3141.33</v>
      </c>
      <c r="C1740" s="146">
        <v>3064.33</v>
      </c>
      <c r="D1740" s="146">
        <v>77</v>
      </c>
      <c r="E1740" s="146">
        <v>2598.25</v>
      </c>
      <c r="F1740" s="146">
        <v>2558.33</v>
      </c>
      <c r="G1740" s="146">
        <v>39.92</v>
      </c>
      <c r="H1740" s="146">
        <v>2612.17</v>
      </c>
      <c r="I1740" s="146">
        <v>2572.25</v>
      </c>
      <c r="J1740" s="146">
        <v>39.92</v>
      </c>
    </row>
    <row r="1741" spans="1:10" x14ac:dyDescent="0.15">
      <c r="A1741" s="147">
        <v>7803</v>
      </c>
      <c r="B1741" s="147">
        <v>3143.5</v>
      </c>
      <c r="C1741" s="147">
        <v>3066.75</v>
      </c>
      <c r="D1741" s="147">
        <v>76.75</v>
      </c>
      <c r="E1741" s="147">
        <v>2600.42</v>
      </c>
      <c r="F1741" s="147">
        <v>2560.58</v>
      </c>
      <c r="G1741" s="147">
        <v>39.83</v>
      </c>
      <c r="H1741" s="147">
        <v>2614.33</v>
      </c>
      <c r="I1741" s="147">
        <v>2574.5</v>
      </c>
      <c r="J1741" s="147">
        <v>39.83</v>
      </c>
    </row>
    <row r="1742" spans="1:10" x14ac:dyDescent="0.15">
      <c r="A1742" s="146">
        <v>7807.5</v>
      </c>
      <c r="B1742" s="146">
        <v>3145.75</v>
      </c>
      <c r="C1742" s="146">
        <v>3069.25</v>
      </c>
      <c r="D1742" s="146">
        <v>76.5</v>
      </c>
      <c r="E1742" s="146">
        <v>2602.67</v>
      </c>
      <c r="F1742" s="146">
        <v>2563</v>
      </c>
      <c r="G1742" s="146">
        <v>39.67</v>
      </c>
      <c r="H1742" s="146">
        <v>2616.58</v>
      </c>
      <c r="I1742" s="146">
        <v>2576.92</v>
      </c>
      <c r="J1742" s="146">
        <v>39.67</v>
      </c>
    </row>
    <row r="1743" spans="1:10" x14ac:dyDescent="0.15">
      <c r="A1743" s="147">
        <v>7812</v>
      </c>
      <c r="B1743" s="147">
        <v>3148</v>
      </c>
      <c r="C1743" s="147">
        <v>3071.75</v>
      </c>
      <c r="D1743" s="147">
        <v>76.25</v>
      </c>
      <c r="E1743" s="147">
        <v>2604.92</v>
      </c>
      <c r="F1743" s="147">
        <v>2565.33</v>
      </c>
      <c r="G1743" s="147">
        <v>39.58</v>
      </c>
      <c r="H1743" s="147">
        <v>2618.83</v>
      </c>
      <c r="I1743" s="147">
        <v>2579.25</v>
      </c>
      <c r="J1743" s="147">
        <v>39.58</v>
      </c>
    </row>
    <row r="1744" spans="1:10" x14ac:dyDescent="0.15">
      <c r="A1744" s="146">
        <v>7816.5</v>
      </c>
      <c r="B1744" s="146">
        <v>3150.25</v>
      </c>
      <c r="C1744" s="146">
        <v>3074.25</v>
      </c>
      <c r="D1744" s="146">
        <v>76</v>
      </c>
      <c r="E1744" s="146">
        <v>2607.17</v>
      </c>
      <c r="F1744" s="146">
        <v>2567.75</v>
      </c>
      <c r="G1744" s="146">
        <v>39.42</v>
      </c>
      <c r="H1744" s="146">
        <v>2621.08</v>
      </c>
      <c r="I1744" s="146">
        <v>2581.67</v>
      </c>
      <c r="J1744" s="146">
        <v>39.42</v>
      </c>
    </row>
    <row r="1745" spans="1:10" x14ac:dyDescent="0.15">
      <c r="A1745" s="147">
        <v>7821</v>
      </c>
      <c r="B1745" s="147">
        <v>3152.42</v>
      </c>
      <c r="C1745" s="147">
        <v>3076.75</v>
      </c>
      <c r="D1745" s="147">
        <v>75.67</v>
      </c>
      <c r="E1745" s="147">
        <v>2609.33</v>
      </c>
      <c r="F1745" s="147">
        <v>2570.08</v>
      </c>
      <c r="G1745" s="147">
        <v>39.25</v>
      </c>
      <c r="H1745" s="147">
        <v>2623.25</v>
      </c>
      <c r="I1745" s="147">
        <v>2584</v>
      </c>
      <c r="J1745" s="147">
        <v>39.25</v>
      </c>
    </row>
    <row r="1746" spans="1:10" x14ac:dyDescent="0.15">
      <c r="A1746" s="146">
        <v>7825.5</v>
      </c>
      <c r="B1746" s="146">
        <v>3154.67</v>
      </c>
      <c r="C1746" s="146">
        <v>3079.25</v>
      </c>
      <c r="D1746" s="146">
        <v>75.42</v>
      </c>
      <c r="E1746" s="146">
        <v>2611.58</v>
      </c>
      <c r="F1746" s="146">
        <v>2572.42</v>
      </c>
      <c r="G1746" s="146">
        <v>39.17</v>
      </c>
      <c r="H1746" s="146">
        <v>2625.5</v>
      </c>
      <c r="I1746" s="146">
        <v>2586.33</v>
      </c>
      <c r="J1746" s="146">
        <v>39.17</v>
      </c>
    </row>
    <row r="1747" spans="1:10" x14ac:dyDescent="0.15">
      <c r="A1747" s="147">
        <v>7830</v>
      </c>
      <c r="B1747" s="147">
        <v>3156.92</v>
      </c>
      <c r="C1747" s="147">
        <v>3081.75</v>
      </c>
      <c r="D1747" s="147">
        <v>75.17</v>
      </c>
      <c r="E1747" s="147">
        <v>2613.83</v>
      </c>
      <c r="F1747" s="147">
        <v>2574.83</v>
      </c>
      <c r="G1747" s="147">
        <v>39</v>
      </c>
      <c r="H1747" s="147">
        <v>2627.75</v>
      </c>
      <c r="I1747" s="147">
        <v>2588.75</v>
      </c>
      <c r="J1747" s="147">
        <v>39</v>
      </c>
    </row>
    <row r="1748" spans="1:10" x14ac:dyDescent="0.15">
      <c r="A1748" s="146">
        <v>7834.5</v>
      </c>
      <c r="B1748" s="146">
        <v>3159.08</v>
      </c>
      <c r="C1748" s="146">
        <v>3084.17</v>
      </c>
      <c r="D1748" s="146">
        <v>74.92</v>
      </c>
      <c r="E1748" s="146">
        <v>2616</v>
      </c>
      <c r="F1748" s="146">
        <v>2577.17</v>
      </c>
      <c r="G1748" s="146">
        <v>38.83</v>
      </c>
      <c r="H1748" s="146">
        <v>2629.92</v>
      </c>
      <c r="I1748" s="146">
        <v>2591.08</v>
      </c>
      <c r="J1748" s="146">
        <v>38.83</v>
      </c>
    </row>
    <row r="1749" spans="1:10" x14ac:dyDescent="0.15">
      <c r="A1749" s="147">
        <v>7839</v>
      </c>
      <c r="B1749" s="147">
        <v>3161.33</v>
      </c>
      <c r="C1749" s="147">
        <v>3086.67</v>
      </c>
      <c r="D1749" s="147">
        <v>74.67</v>
      </c>
      <c r="E1749" s="147">
        <v>2618.25</v>
      </c>
      <c r="F1749" s="147">
        <v>2579.5</v>
      </c>
      <c r="G1749" s="147">
        <v>38.75</v>
      </c>
      <c r="H1749" s="147">
        <v>2632.17</v>
      </c>
      <c r="I1749" s="147">
        <v>2593.42</v>
      </c>
      <c r="J1749" s="147">
        <v>38.75</v>
      </c>
    </row>
    <row r="1750" spans="1:10" x14ac:dyDescent="0.15">
      <c r="A1750" s="146">
        <v>7843.5</v>
      </c>
      <c r="B1750" s="146">
        <v>3163.58</v>
      </c>
      <c r="C1750" s="146">
        <v>3089.17</v>
      </c>
      <c r="D1750" s="146">
        <v>74.42</v>
      </c>
      <c r="E1750" s="146">
        <v>2620.5</v>
      </c>
      <c r="F1750" s="146">
        <v>2581.92</v>
      </c>
      <c r="G1750" s="146">
        <v>38.58</v>
      </c>
      <c r="H1750" s="146">
        <v>2634.42</v>
      </c>
      <c r="I1750" s="146">
        <v>2595.83</v>
      </c>
      <c r="J1750" s="146">
        <v>38.58</v>
      </c>
    </row>
    <row r="1751" spans="1:10" x14ac:dyDescent="0.15">
      <c r="A1751" s="147">
        <v>7848</v>
      </c>
      <c r="B1751" s="147">
        <v>3165.83</v>
      </c>
      <c r="C1751" s="147">
        <v>3091.75</v>
      </c>
      <c r="D1751" s="147">
        <v>74.08</v>
      </c>
      <c r="E1751" s="147">
        <v>2622.75</v>
      </c>
      <c r="F1751" s="147">
        <v>2584.33</v>
      </c>
      <c r="G1751" s="147">
        <v>38.42</v>
      </c>
      <c r="H1751" s="147">
        <v>2636.67</v>
      </c>
      <c r="I1751" s="147">
        <v>2598.25</v>
      </c>
      <c r="J1751" s="147">
        <v>38.42</v>
      </c>
    </row>
    <row r="1752" spans="1:10" x14ac:dyDescent="0.15">
      <c r="A1752" s="146">
        <v>7852.5</v>
      </c>
      <c r="B1752" s="146">
        <v>3168</v>
      </c>
      <c r="C1752" s="146">
        <v>3094.17</v>
      </c>
      <c r="D1752" s="146">
        <v>73.83</v>
      </c>
      <c r="E1752" s="146">
        <v>2624.92</v>
      </c>
      <c r="F1752" s="146">
        <v>2586.58</v>
      </c>
      <c r="G1752" s="146">
        <v>38.33</v>
      </c>
      <c r="H1752" s="146">
        <v>2638.83</v>
      </c>
      <c r="I1752" s="146">
        <v>2600.5</v>
      </c>
      <c r="J1752" s="146">
        <v>38.33</v>
      </c>
    </row>
    <row r="1753" spans="1:10" x14ac:dyDescent="0.15">
      <c r="A1753" s="147">
        <v>7857</v>
      </c>
      <c r="B1753" s="147">
        <v>3170.25</v>
      </c>
      <c r="C1753" s="147">
        <v>3096.67</v>
      </c>
      <c r="D1753" s="147">
        <v>73.58</v>
      </c>
      <c r="E1753" s="147">
        <v>2627.17</v>
      </c>
      <c r="F1753" s="147">
        <v>2589</v>
      </c>
      <c r="G1753" s="147">
        <v>38.17</v>
      </c>
      <c r="H1753" s="147">
        <v>2641.08</v>
      </c>
      <c r="I1753" s="147">
        <v>2602.92</v>
      </c>
      <c r="J1753" s="147">
        <v>38.17</v>
      </c>
    </row>
    <row r="1754" spans="1:10" x14ac:dyDescent="0.15">
      <c r="A1754" s="146">
        <v>7861.5</v>
      </c>
      <c r="B1754" s="146">
        <v>3172.5</v>
      </c>
      <c r="C1754" s="146">
        <v>3099.17</v>
      </c>
      <c r="D1754" s="146">
        <v>73.33</v>
      </c>
      <c r="E1754" s="146">
        <v>2629.42</v>
      </c>
      <c r="F1754" s="146">
        <v>2591.33</v>
      </c>
      <c r="G1754" s="146">
        <v>38.08</v>
      </c>
      <c r="H1754" s="146">
        <v>2643.33</v>
      </c>
      <c r="I1754" s="146">
        <v>2605.25</v>
      </c>
      <c r="J1754" s="146">
        <v>38.08</v>
      </c>
    </row>
    <row r="1755" spans="1:10" x14ac:dyDescent="0.15">
      <c r="A1755" s="147">
        <v>7866</v>
      </c>
      <c r="B1755" s="147">
        <v>3174.75</v>
      </c>
      <c r="C1755" s="147">
        <v>3101.67</v>
      </c>
      <c r="D1755" s="147">
        <v>73.08</v>
      </c>
      <c r="E1755" s="147">
        <v>2631.67</v>
      </c>
      <c r="F1755" s="147">
        <v>2593.75</v>
      </c>
      <c r="G1755" s="147">
        <v>37.92</v>
      </c>
      <c r="H1755" s="147">
        <v>2645.58</v>
      </c>
      <c r="I1755" s="147">
        <v>2607.67</v>
      </c>
      <c r="J1755" s="147">
        <v>37.92</v>
      </c>
    </row>
    <row r="1756" spans="1:10" x14ac:dyDescent="0.15">
      <c r="A1756" s="146">
        <v>7870.5</v>
      </c>
      <c r="B1756" s="146">
        <v>3176.92</v>
      </c>
      <c r="C1756" s="146">
        <v>3104.08</v>
      </c>
      <c r="D1756" s="146">
        <v>72.83</v>
      </c>
      <c r="E1756" s="146">
        <v>2633.83</v>
      </c>
      <c r="F1756" s="146">
        <v>2596.08</v>
      </c>
      <c r="G1756" s="146">
        <v>37.75</v>
      </c>
      <c r="H1756" s="146">
        <v>2647.75</v>
      </c>
      <c r="I1756" s="146">
        <v>2610</v>
      </c>
      <c r="J1756" s="146">
        <v>37.75</v>
      </c>
    </row>
    <row r="1757" spans="1:10" x14ac:dyDescent="0.15">
      <c r="A1757" s="147">
        <v>7875</v>
      </c>
      <c r="B1757" s="147">
        <v>3179.17</v>
      </c>
      <c r="C1757" s="147">
        <v>3106.67</v>
      </c>
      <c r="D1757" s="147">
        <v>72.5</v>
      </c>
      <c r="E1757" s="147">
        <v>2636.08</v>
      </c>
      <c r="F1757" s="147">
        <v>2598.42</v>
      </c>
      <c r="G1757" s="147">
        <v>37.67</v>
      </c>
      <c r="H1757" s="147">
        <v>2650</v>
      </c>
      <c r="I1757" s="147">
        <v>2612.33</v>
      </c>
      <c r="J1757" s="147">
        <v>37.67</v>
      </c>
    </row>
    <row r="1758" spans="1:10" x14ac:dyDescent="0.15">
      <c r="A1758" s="146">
        <v>7879.5</v>
      </c>
      <c r="B1758" s="146">
        <v>3181.42</v>
      </c>
      <c r="C1758" s="146">
        <v>3109.17</v>
      </c>
      <c r="D1758" s="146">
        <v>72.25</v>
      </c>
      <c r="E1758" s="146">
        <v>2638.33</v>
      </c>
      <c r="F1758" s="146">
        <v>2600.83</v>
      </c>
      <c r="G1758" s="146">
        <v>37.5</v>
      </c>
      <c r="H1758" s="146">
        <v>2652.25</v>
      </c>
      <c r="I1758" s="146">
        <v>2614.75</v>
      </c>
      <c r="J1758" s="146">
        <v>37.5</v>
      </c>
    </row>
    <row r="1759" spans="1:10" x14ac:dyDescent="0.15">
      <c r="A1759" s="147">
        <v>7884</v>
      </c>
      <c r="B1759" s="147">
        <v>3183.58</v>
      </c>
      <c r="C1759" s="147">
        <v>3111.58</v>
      </c>
      <c r="D1759" s="147">
        <v>72</v>
      </c>
      <c r="E1759" s="147">
        <v>2640.5</v>
      </c>
      <c r="F1759" s="147">
        <v>2603.17</v>
      </c>
      <c r="G1759" s="147">
        <v>37.33</v>
      </c>
      <c r="H1759" s="147">
        <v>2654.42</v>
      </c>
      <c r="I1759" s="147">
        <v>2617.08</v>
      </c>
      <c r="J1759" s="147">
        <v>37.33</v>
      </c>
    </row>
    <row r="1760" spans="1:10" x14ac:dyDescent="0.15">
      <c r="A1760" s="146">
        <v>7888.5</v>
      </c>
      <c r="B1760" s="146">
        <v>3185.83</v>
      </c>
      <c r="C1760" s="146">
        <v>3114.08</v>
      </c>
      <c r="D1760" s="146">
        <v>71.75</v>
      </c>
      <c r="E1760" s="146">
        <v>2642.75</v>
      </c>
      <c r="F1760" s="146">
        <v>2605.5</v>
      </c>
      <c r="G1760" s="146">
        <v>37.25</v>
      </c>
      <c r="H1760" s="146">
        <v>2656.67</v>
      </c>
      <c r="I1760" s="146">
        <v>2619.42</v>
      </c>
      <c r="J1760" s="146">
        <v>37.25</v>
      </c>
    </row>
    <row r="1761" spans="1:10" x14ac:dyDescent="0.15">
      <c r="A1761" s="147">
        <v>7893</v>
      </c>
      <c r="B1761" s="147">
        <v>3188.08</v>
      </c>
      <c r="C1761" s="147">
        <v>3116.58</v>
      </c>
      <c r="D1761" s="147">
        <v>71.5</v>
      </c>
      <c r="E1761" s="147">
        <v>2645</v>
      </c>
      <c r="F1761" s="147">
        <v>2607.92</v>
      </c>
      <c r="G1761" s="147">
        <v>37.08</v>
      </c>
      <c r="H1761" s="147">
        <v>2658.92</v>
      </c>
      <c r="I1761" s="147">
        <v>2621.83</v>
      </c>
      <c r="J1761" s="147">
        <v>37.08</v>
      </c>
    </row>
    <row r="1762" spans="1:10" x14ac:dyDescent="0.15">
      <c r="A1762" s="146">
        <v>7897.5</v>
      </c>
      <c r="B1762" s="146">
        <v>3190.33</v>
      </c>
      <c r="C1762" s="146">
        <v>3119.08</v>
      </c>
      <c r="D1762" s="146">
        <v>71.25</v>
      </c>
      <c r="E1762" s="146">
        <v>2647.25</v>
      </c>
      <c r="F1762" s="146">
        <v>2610.33</v>
      </c>
      <c r="G1762" s="146">
        <v>36.92</v>
      </c>
      <c r="H1762" s="146">
        <v>2661.17</v>
      </c>
      <c r="I1762" s="146">
        <v>2624.25</v>
      </c>
      <c r="J1762" s="146">
        <v>36.92</v>
      </c>
    </row>
    <row r="1763" spans="1:10" x14ac:dyDescent="0.15">
      <c r="A1763" s="147">
        <v>7902</v>
      </c>
      <c r="B1763" s="147">
        <v>3192.5</v>
      </c>
      <c r="C1763" s="147">
        <v>3121.58</v>
      </c>
      <c r="D1763" s="147">
        <v>70.92</v>
      </c>
      <c r="E1763" s="147">
        <v>2649.42</v>
      </c>
      <c r="F1763" s="147">
        <v>2612.58</v>
      </c>
      <c r="G1763" s="147">
        <v>36.83</v>
      </c>
      <c r="H1763" s="147">
        <v>2663.33</v>
      </c>
      <c r="I1763" s="147">
        <v>2626.5</v>
      </c>
      <c r="J1763" s="147">
        <v>36.83</v>
      </c>
    </row>
    <row r="1764" spans="1:10" x14ac:dyDescent="0.15">
      <c r="A1764" s="146">
        <v>7906.5</v>
      </c>
      <c r="B1764" s="146">
        <v>3194.75</v>
      </c>
      <c r="C1764" s="146">
        <v>3124.08</v>
      </c>
      <c r="D1764" s="146">
        <v>70.67</v>
      </c>
      <c r="E1764" s="146">
        <v>2651.67</v>
      </c>
      <c r="F1764" s="146">
        <v>2615</v>
      </c>
      <c r="G1764" s="146">
        <v>36.67</v>
      </c>
      <c r="H1764" s="146">
        <v>2665.58</v>
      </c>
      <c r="I1764" s="146">
        <v>2628.92</v>
      </c>
      <c r="J1764" s="146">
        <v>36.67</v>
      </c>
    </row>
    <row r="1765" spans="1:10" x14ac:dyDescent="0.15">
      <c r="A1765" s="147">
        <v>7911</v>
      </c>
      <c r="B1765" s="147">
        <v>3197</v>
      </c>
      <c r="C1765" s="147">
        <v>3126.58</v>
      </c>
      <c r="D1765" s="147">
        <v>70.42</v>
      </c>
      <c r="E1765" s="147">
        <v>2653.92</v>
      </c>
      <c r="F1765" s="147">
        <v>2617.33</v>
      </c>
      <c r="G1765" s="147">
        <v>36.58</v>
      </c>
      <c r="H1765" s="147">
        <v>2667.83</v>
      </c>
      <c r="I1765" s="147">
        <v>2631.25</v>
      </c>
      <c r="J1765" s="147">
        <v>36.58</v>
      </c>
    </row>
    <row r="1766" spans="1:10" x14ac:dyDescent="0.15">
      <c r="A1766" s="146">
        <v>7915.5</v>
      </c>
      <c r="B1766" s="146">
        <v>3199.25</v>
      </c>
      <c r="C1766" s="146">
        <v>3129.08</v>
      </c>
      <c r="D1766" s="146">
        <v>70.17</v>
      </c>
      <c r="E1766" s="146">
        <v>2656.17</v>
      </c>
      <c r="F1766" s="146">
        <v>2619.75</v>
      </c>
      <c r="G1766" s="146">
        <v>36.42</v>
      </c>
      <c r="H1766" s="146">
        <v>2670.08</v>
      </c>
      <c r="I1766" s="146">
        <v>2633.67</v>
      </c>
      <c r="J1766" s="146">
        <v>36.42</v>
      </c>
    </row>
    <row r="1767" spans="1:10" x14ac:dyDescent="0.15">
      <c r="A1767" s="147">
        <v>7920</v>
      </c>
      <c r="B1767" s="147">
        <v>3201.42</v>
      </c>
      <c r="C1767" s="147">
        <v>3131.5</v>
      </c>
      <c r="D1767" s="147">
        <v>69.92</v>
      </c>
      <c r="E1767" s="147">
        <v>2658.33</v>
      </c>
      <c r="F1767" s="147">
        <v>2622.08</v>
      </c>
      <c r="G1767" s="147">
        <v>36.25</v>
      </c>
      <c r="H1767" s="147">
        <v>2672.25</v>
      </c>
      <c r="I1767" s="147">
        <v>2636</v>
      </c>
      <c r="J1767" s="147">
        <v>36.25</v>
      </c>
    </row>
    <row r="1768" spans="1:10" x14ac:dyDescent="0.15">
      <c r="A1768" s="146">
        <v>7924.5</v>
      </c>
      <c r="B1768" s="146">
        <v>3203.67</v>
      </c>
      <c r="C1768" s="146">
        <v>3134</v>
      </c>
      <c r="D1768" s="146">
        <v>69.67</v>
      </c>
      <c r="E1768" s="146">
        <v>2660.58</v>
      </c>
      <c r="F1768" s="146">
        <v>2624.42</v>
      </c>
      <c r="G1768" s="146">
        <v>36.17</v>
      </c>
      <c r="H1768" s="146">
        <v>2674.5</v>
      </c>
      <c r="I1768" s="146">
        <v>2638.33</v>
      </c>
      <c r="J1768" s="146">
        <v>36.17</v>
      </c>
    </row>
    <row r="1769" spans="1:10" x14ac:dyDescent="0.15">
      <c r="A1769" s="147">
        <v>7929</v>
      </c>
      <c r="B1769" s="147">
        <v>3205.92</v>
      </c>
      <c r="C1769" s="147">
        <v>3136.58</v>
      </c>
      <c r="D1769" s="147">
        <v>69.33</v>
      </c>
      <c r="E1769" s="147">
        <v>2662.83</v>
      </c>
      <c r="F1769" s="147">
        <v>2626.83</v>
      </c>
      <c r="G1769" s="147">
        <v>36</v>
      </c>
      <c r="H1769" s="147">
        <v>2676.75</v>
      </c>
      <c r="I1769" s="147">
        <v>2640.75</v>
      </c>
      <c r="J1769" s="147">
        <v>36</v>
      </c>
    </row>
    <row r="1770" spans="1:10" x14ac:dyDescent="0.15">
      <c r="A1770" s="146">
        <v>7933.5</v>
      </c>
      <c r="B1770" s="146">
        <v>3208.08</v>
      </c>
      <c r="C1770" s="146">
        <v>3139</v>
      </c>
      <c r="D1770" s="146">
        <v>69.08</v>
      </c>
      <c r="E1770" s="146">
        <v>2665</v>
      </c>
      <c r="F1770" s="146">
        <v>2629.17</v>
      </c>
      <c r="G1770" s="146">
        <v>35.83</v>
      </c>
      <c r="H1770" s="146">
        <v>2678.92</v>
      </c>
      <c r="I1770" s="146">
        <v>2643.08</v>
      </c>
      <c r="J1770" s="146">
        <v>35.83</v>
      </c>
    </row>
    <row r="1771" spans="1:10" x14ac:dyDescent="0.15">
      <c r="A1771" s="147">
        <v>7938</v>
      </c>
      <c r="B1771" s="147">
        <v>3210.33</v>
      </c>
      <c r="C1771" s="147">
        <v>3141.5</v>
      </c>
      <c r="D1771" s="147">
        <v>68.83</v>
      </c>
      <c r="E1771" s="147">
        <v>2667.25</v>
      </c>
      <c r="F1771" s="147">
        <v>2631.5</v>
      </c>
      <c r="G1771" s="147">
        <v>35.75</v>
      </c>
      <c r="H1771" s="147">
        <v>2681.17</v>
      </c>
      <c r="I1771" s="147">
        <v>2645.42</v>
      </c>
      <c r="J1771" s="147">
        <v>35.75</v>
      </c>
    </row>
    <row r="1772" spans="1:10" x14ac:dyDescent="0.15">
      <c r="A1772" s="146">
        <v>7942.5</v>
      </c>
      <c r="B1772" s="146">
        <v>3212.58</v>
      </c>
      <c r="C1772" s="146">
        <v>3144</v>
      </c>
      <c r="D1772" s="146">
        <v>68.58</v>
      </c>
      <c r="E1772" s="146">
        <v>2669.5</v>
      </c>
      <c r="F1772" s="146">
        <v>2633.92</v>
      </c>
      <c r="G1772" s="146">
        <v>35.58</v>
      </c>
      <c r="H1772" s="146">
        <v>2683.42</v>
      </c>
      <c r="I1772" s="146">
        <v>2647.83</v>
      </c>
      <c r="J1772" s="146">
        <v>35.58</v>
      </c>
    </row>
    <row r="1773" spans="1:10" x14ac:dyDescent="0.15">
      <c r="A1773" s="147">
        <v>7947</v>
      </c>
      <c r="B1773" s="147">
        <v>3214.83</v>
      </c>
      <c r="C1773" s="147">
        <v>3146.5</v>
      </c>
      <c r="D1773" s="147">
        <v>68.33</v>
      </c>
      <c r="E1773" s="147">
        <v>2671.75</v>
      </c>
      <c r="F1773" s="147">
        <v>2636.33</v>
      </c>
      <c r="G1773" s="147">
        <v>35.42</v>
      </c>
      <c r="H1773" s="147">
        <v>2685.67</v>
      </c>
      <c r="I1773" s="147">
        <v>2650.25</v>
      </c>
      <c r="J1773" s="147">
        <v>35.42</v>
      </c>
    </row>
    <row r="1774" spans="1:10" x14ac:dyDescent="0.15">
      <c r="A1774" s="146">
        <v>7951.5</v>
      </c>
      <c r="B1774" s="146">
        <v>3217</v>
      </c>
      <c r="C1774" s="146">
        <v>3148.92</v>
      </c>
      <c r="D1774" s="146">
        <v>68.08</v>
      </c>
      <c r="E1774" s="146">
        <v>2673.92</v>
      </c>
      <c r="F1774" s="146">
        <v>2638.58</v>
      </c>
      <c r="G1774" s="146">
        <v>35.33</v>
      </c>
      <c r="H1774" s="146">
        <v>2687.83</v>
      </c>
      <c r="I1774" s="146">
        <v>2652.5</v>
      </c>
      <c r="J1774" s="146">
        <v>35.33</v>
      </c>
    </row>
    <row r="1775" spans="1:10" x14ac:dyDescent="0.15">
      <c r="A1775" s="147">
        <v>7956</v>
      </c>
      <c r="B1775" s="147">
        <v>3219.25</v>
      </c>
      <c r="C1775" s="147">
        <v>3151.5</v>
      </c>
      <c r="D1775" s="147">
        <v>67.75</v>
      </c>
      <c r="E1775" s="147">
        <v>2676.17</v>
      </c>
      <c r="F1775" s="147">
        <v>2641</v>
      </c>
      <c r="G1775" s="147">
        <v>35.17</v>
      </c>
      <c r="H1775" s="147">
        <v>2690.08</v>
      </c>
      <c r="I1775" s="147">
        <v>2654.92</v>
      </c>
      <c r="J1775" s="147">
        <v>35.17</v>
      </c>
    </row>
    <row r="1776" spans="1:10" x14ac:dyDescent="0.15">
      <c r="A1776" s="146">
        <v>7960.5</v>
      </c>
      <c r="B1776" s="146">
        <v>3221.5</v>
      </c>
      <c r="C1776" s="146">
        <v>3154</v>
      </c>
      <c r="D1776" s="146">
        <v>67.5</v>
      </c>
      <c r="E1776" s="146">
        <v>2678.42</v>
      </c>
      <c r="F1776" s="146">
        <v>2643.33</v>
      </c>
      <c r="G1776" s="146">
        <v>35.08</v>
      </c>
      <c r="H1776" s="146">
        <v>2692.33</v>
      </c>
      <c r="I1776" s="146">
        <v>2657.25</v>
      </c>
      <c r="J1776" s="146">
        <v>35.08</v>
      </c>
    </row>
    <row r="1777" spans="1:10" x14ac:dyDescent="0.15">
      <c r="A1777" s="147">
        <v>7965</v>
      </c>
      <c r="B1777" s="147">
        <v>3223.75</v>
      </c>
      <c r="C1777" s="147">
        <v>3156.5</v>
      </c>
      <c r="D1777" s="147">
        <v>67.25</v>
      </c>
      <c r="E1777" s="147">
        <v>2680.67</v>
      </c>
      <c r="F1777" s="147">
        <v>2645.75</v>
      </c>
      <c r="G1777" s="147">
        <v>34.92</v>
      </c>
      <c r="H1777" s="147">
        <v>2694.58</v>
      </c>
      <c r="I1777" s="147">
        <v>2659.67</v>
      </c>
      <c r="J1777" s="147">
        <v>34.92</v>
      </c>
    </row>
    <row r="1778" spans="1:10" x14ac:dyDescent="0.15">
      <c r="A1778" s="146">
        <v>7969.5</v>
      </c>
      <c r="B1778" s="146">
        <v>3225.92</v>
      </c>
      <c r="C1778" s="146">
        <v>3158.92</v>
      </c>
      <c r="D1778" s="146">
        <v>67</v>
      </c>
      <c r="E1778" s="146">
        <v>2682.83</v>
      </c>
      <c r="F1778" s="146">
        <v>2648.08</v>
      </c>
      <c r="G1778" s="146">
        <v>34.75</v>
      </c>
      <c r="H1778" s="146">
        <v>2696.75</v>
      </c>
      <c r="I1778" s="146">
        <v>2662</v>
      </c>
      <c r="J1778" s="146">
        <v>34.75</v>
      </c>
    </row>
    <row r="1779" spans="1:10" x14ac:dyDescent="0.15">
      <c r="A1779" s="147">
        <v>7974</v>
      </c>
      <c r="B1779" s="147">
        <v>3228.17</v>
      </c>
      <c r="C1779" s="147">
        <v>3161.42</v>
      </c>
      <c r="D1779" s="147">
        <v>66.75</v>
      </c>
      <c r="E1779" s="147">
        <v>2685.08</v>
      </c>
      <c r="F1779" s="147">
        <v>2650.42</v>
      </c>
      <c r="G1779" s="147">
        <v>34.67</v>
      </c>
      <c r="H1779" s="147">
        <v>2699</v>
      </c>
      <c r="I1779" s="147">
        <v>2664.33</v>
      </c>
      <c r="J1779" s="147">
        <v>34.67</v>
      </c>
    </row>
    <row r="1780" spans="1:10" x14ac:dyDescent="0.15">
      <c r="A1780" s="146">
        <v>7978.5</v>
      </c>
      <c r="B1780" s="146">
        <v>3230.42</v>
      </c>
      <c r="C1780" s="146">
        <v>3163.92</v>
      </c>
      <c r="D1780" s="146">
        <v>66.5</v>
      </c>
      <c r="E1780" s="146">
        <v>2687.33</v>
      </c>
      <c r="F1780" s="146">
        <v>2652.83</v>
      </c>
      <c r="G1780" s="146">
        <v>34.5</v>
      </c>
      <c r="H1780" s="146">
        <v>2701.25</v>
      </c>
      <c r="I1780" s="146">
        <v>2666.75</v>
      </c>
      <c r="J1780" s="146">
        <v>34.5</v>
      </c>
    </row>
    <row r="1781" spans="1:10" x14ac:dyDescent="0.15">
      <c r="A1781" s="147">
        <v>7983</v>
      </c>
      <c r="B1781" s="147">
        <v>3232.67</v>
      </c>
      <c r="C1781" s="147">
        <v>3166.5</v>
      </c>
      <c r="D1781" s="147">
        <v>66.17</v>
      </c>
      <c r="E1781" s="147">
        <v>2689.58</v>
      </c>
      <c r="F1781" s="147">
        <v>2655.25</v>
      </c>
      <c r="G1781" s="147">
        <v>34.33</v>
      </c>
      <c r="H1781" s="147">
        <v>2703.5</v>
      </c>
      <c r="I1781" s="147">
        <v>2669.17</v>
      </c>
      <c r="J1781" s="147">
        <v>34.33</v>
      </c>
    </row>
    <row r="1782" spans="1:10" x14ac:dyDescent="0.15">
      <c r="A1782" s="146">
        <v>7987.5</v>
      </c>
      <c r="B1782" s="146">
        <v>3234.83</v>
      </c>
      <c r="C1782" s="146">
        <v>3168.92</v>
      </c>
      <c r="D1782" s="146">
        <v>65.92</v>
      </c>
      <c r="E1782" s="146">
        <v>2691.75</v>
      </c>
      <c r="F1782" s="146">
        <v>2657.5</v>
      </c>
      <c r="G1782" s="146">
        <v>34.25</v>
      </c>
      <c r="H1782" s="146">
        <v>2705.67</v>
      </c>
      <c r="I1782" s="146">
        <v>2671.42</v>
      </c>
      <c r="J1782" s="146">
        <v>34.25</v>
      </c>
    </row>
    <row r="1783" spans="1:10" x14ac:dyDescent="0.15">
      <c r="A1783" s="147">
        <v>7992</v>
      </c>
      <c r="B1783" s="147">
        <v>3237.08</v>
      </c>
      <c r="C1783" s="147">
        <v>3171.42</v>
      </c>
      <c r="D1783" s="147">
        <v>65.67</v>
      </c>
      <c r="E1783" s="147">
        <v>2694</v>
      </c>
      <c r="F1783" s="147">
        <v>2659.92</v>
      </c>
      <c r="G1783" s="147">
        <v>34.08</v>
      </c>
      <c r="H1783" s="147">
        <v>2707.92</v>
      </c>
      <c r="I1783" s="147">
        <v>2673.83</v>
      </c>
      <c r="J1783" s="147">
        <v>34.08</v>
      </c>
    </row>
    <row r="1784" spans="1:10" x14ac:dyDescent="0.15">
      <c r="A1784" s="146">
        <v>7996.5</v>
      </c>
      <c r="B1784" s="146">
        <v>3239.33</v>
      </c>
      <c r="C1784" s="146">
        <v>3173.92</v>
      </c>
      <c r="D1784" s="146">
        <v>65.42</v>
      </c>
      <c r="E1784" s="146">
        <v>2696.25</v>
      </c>
      <c r="F1784" s="146">
        <v>2662.33</v>
      </c>
      <c r="G1784" s="146">
        <v>33.92</v>
      </c>
      <c r="H1784" s="146">
        <v>2710.17</v>
      </c>
      <c r="I1784" s="146">
        <v>2676.25</v>
      </c>
      <c r="J1784" s="146">
        <v>33.92</v>
      </c>
    </row>
    <row r="1785" spans="1:10" x14ac:dyDescent="0.15">
      <c r="A1785" s="147">
        <v>8001</v>
      </c>
      <c r="B1785" s="147">
        <v>3241.5</v>
      </c>
      <c r="C1785" s="147">
        <v>3176.33</v>
      </c>
      <c r="D1785" s="147">
        <v>65.17</v>
      </c>
      <c r="E1785" s="147">
        <v>2698.42</v>
      </c>
      <c r="F1785" s="147">
        <v>2664.58</v>
      </c>
      <c r="G1785" s="147">
        <v>33.83</v>
      </c>
      <c r="H1785" s="147">
        <v>2712.33</v>
      </c>
      <c r="I1785" s="147">
        <v>2678.5</v>
      </c>
      <c r="J1785" s="147">
        <v>33.83</v>
      </c>
    </row>
    <row r="1786" spans="1:10" x14ac:dyDescent="0.15">
      <c r="A1786" s="146">
        <v>8005.5</v>
      </c>
      <c r="B1786" s="146">
        <v>3243.75</v>
      </c>
      <c r="C1786" s="146">
        <v>3178.83</v>
      </c>
      <c r="D1786" s="146">
        <v>64.92</v>
      </c>
      <c r="E1786" s="146">
        <v>2700.67</v>
      </c>
      <c r="F1786" s="146">
        <v>2667</v>
      </c>
      <c r="G1786" s="146">
        <v>33.67</v>
      </c>
      <c r="H1786" s="146">
        <v>2714.58</v>
      </c>
      <c r="I1786" s="146">
        <v>2680.92</v>
      </c>
      <c r="J1786" s="146">
        <v>33.67</v>
      </c>
    </row>
    <row r="1787" spans="1:10" x14ac:dyDescent="0.15">
      <c r="A1787" s="147">
        <v>8010</v>
      </c>
      <c r="B1787" s="147">
        <v>3246</v>
      </c>
      <c r="C1787" s="147">
        <v>3181.42</v>
      </c>
      <c r="D1787" s="147">
        <v>64.58</v>
      </c>
      <c r="E1787" s="147">
        <v>2702.92</v>
      </c>
      <c r="F1787" s="147">
        <v>2669.33</v>
      </c>
      <c r="G1787" s="147">
        <v>33.58</v>
      </c>
      <c r="H1787" s="147">
        <v>2716.83</v>
      </c>
      <c r="I1787" s="147">
        <v>2683.25</v>
      </c>
      <c r="J1787" s="147">
        <v>33.58</v>
      </c>
    </row>
    <row r="1788" spans="1:10" x14ac:dyDescent="0.15">
      <c r="A1788" s="146">
        <v>8014.5</v>
      </c>
      <c r="B1788" s="146">
        <v>3248.25</v>
      </c>
      <c r="C1788" s="146">
        <v>3183.92</v>
      </c>
      <c r="D1788" s="146">
        <v>64.33</v>
      </c>
      <c r="E1788" s="146">
        <v>2705.17</v>
      </c>
      <c r="F1788" s="146">
        <v>2671.75</v>
      </c>
      <c r="G1788" s="146">
        <v>33.42</v>
      </c>
      <c r="H1788" s="146">
        <v>2719.08</v>
      </c>
      <c r="I1788" s="146">
        <v>2685.67</v>
      </c>
      <c r="J1788" s="146">
        <v>33.42</v>
      </c>
    </row>
    <row r="1789" spans="1:10" x14ac:dyDescent="0.15">
      <c r="A1789" s="147">
        <v>8019</v>
      </c>
      <c r="B1789" s="147">
        <v>3250.42</v>
      </c>
      <c r="C1789" s="147">
        <v>3186.33</v>
      </c>
      <c r="D1789" s="147">
        <v>64.08</v>
      </c>
      <c r="E1789" s="147">
        <v>2707.33</v>
      </c>
      <c r="F1789" s="147">
        <v>2674.08</v>
      </c>
      <c r="G1789" s="147">
        <v>33.25</v>
      </c>
      <c r="H1789" s="147">
        <v>2721.25</v>
      </c>
      <c r="I1789" s="147">
        <v>2688</v>
      </c>
      <c r="J1789" s="147">
        <v>33.25</v>
      </c>
    </row>
    <row r="1790" spans="1:10" x14ac:dyDescent="0.15">
      <c r="A1790" s="146">
        <v>8023.5</v>
      </c>
      <c r="B1790" s="146">
        <v>3252.67</v>
      </c>
      <c r="C1790" s="146">
        <v>3188.83</v>
      </c>
      <c r="D1790" s="146">
        <v>63.83</v>
      </c>
      <c r="E1790" s="146">
        <v>2709.58</v>
      </c>
      <c r="F1790" s="146">
        <v>2676.42</v>
      </c>
      <c r="G1790" s="146">
        <v>33.17</v>
      </c>
      <c r="H1790" s="146">
        <v>2723.5</v>
      </c>
      <c r="I1790" s="146">
        <v>2690.33</v>
      </c>
      <c r="J1790" s="146">
        <v>33.17</v>
      </c>
    </row>
    <row r="1791" spans="1:10" x14ac:dyDescent="0.15">
      <c r="A1791" s="147">
        <v>8028</v>
      </c>
      <c r="B1791" s="147">
        <v>3254.92</v>
      </c>
      <c r="C1791" s="147">
        <v>3191.33</v>
      </c>
      <c r="D1791" s="147">
        <v>63.58</v>
      </c>
      <c r="E1791" s="147">
        <v>2711.83</v>
      </c>
      <c r="F1791" s="147">
        <v>2678.83</v>
      </c>
      <c r="G1791" s="147">
        <v>33</v>
      </c>
      <c r="H1791" s="147">
        <v>2725.75</v>
      </c>
      <c r="I1791" s="147">
        <v>2692.75</v>
      </c>
      <c r="J1791" s="147">
        <v>33</v>
      </c>
    </row>
    <row r="1792" spans="1:10" x14ac:dyDescent="0.15">
      <c r="A1792" s="146">
        <v>8032.5</v>
      </c>
      <c r="B1792" s="146">
        <v>3257.17</v>
      </c>
      <c r="C1792" s="146">
        <v>3193.83</v>
      </c>
      <c r="D1792" s="146">
        <v>63.33</v>
      </c>
      <c r="E1792" s="146">
        <v>2714.08</v>
      </c>
      <c r="F1792" s="146">
        <v>2681.25</v>
      </c>
      <c r="G1792" s="146">
        <v>32.83</v>
      </c>
      <c r="H1792" s="146">
        <v>2728</v>
      </c>
      <c r="I1792" s="146">
        <v>2695.17</v>
      </c>
      <c r="J1792" s="146">
        <v>32.83</v>
      </c>
    </row>
    <row r="1793" spans="1:10" x14ac:dyDescent="0.15">
      <c r="A1793" s="147">
        <v>8037</v>
      </c>
      <c r="B1793" s="147">
        <v>3259.33</v>
      </c>
      <c r="C1793" s="147">
        <v>3196.25</v>
      </c>
      <c r="D1793" s="147">
        <v>63.08</v>
      </c>
      <c r="E1793" s="147">
        <v>2716.25</v>
      </c>
      <c r="F1793" s="147">
        <v>2683.5</v>
      </c>
      <c r="G1793" s="147">
        <v>32.75</v>
      </c>
      <c r="H1793" s="147">
        <v>2730.17</v>
      </c>
      <c r="I1793" s="147">
        <v>2697.42</v>
      </c>
      <c r="J1793" s="147">
        <v>32.75</v>
      </c>
    </row>
    <row r="1794" spans="1:10" x14ac:dyDescent="0.15">
      <c r="A1794" s="146">
        <v>8041.5</v>
      </c>
      <c r="B1794" s="146">
        <v>3261.58</v>
      </c>
      <c r="C1794" s="146">
        <v>3198.83</v>
      </c>
      <c r="D1794" s="146">
        <v>62.75</v>
      </c>
      <c r="E1794" s="146">
        <v>2718.5</v>
      </c>
      <c r="F1794" s="146">
        <v>2685.92</v>
      </c>
      <c r="G1794" s="146">
        <v>32.58</v>
      </c>
      <c r="H1794" s="146">
        <v>2732.42</v>
      </c>
      <c r="I1794" s="146">
        <v>2699.83</v>
      </c>
      <c r="J1794" s="146">
        <v>32.58</v>
      </c>
    </row>
    <row r="1795" spans="1:10" x14ac:dyDescent="0.15">
      <c r="A1795" s="147">
        <v>8046</v>
      </c>
      <c r="B1795" s="147">
        <v>3263.83</v>
      </c>
      <c r="C1795" s="147">
        <v>3201.33</v>
      </c>
      <c r="D1795" s="147">
        <v>62.5</v>
      </c>
      <c r="E1795" s="147">
        <v>2720.75</v>
      </c>
      <c r="F1795" s="147">
        <v>2688.33</v>
      </c>
      <c r="G1795" s="147">
        <v>32.42</v>
      </c>
      <c r="H1795" s="147">
        <v>2734.67</v>
      </c>
      <c r="I1795" s="147">
        <v>2702.25</v>
      </c>
      <c r="J1795" s="147">
        <v>32.42</v>
      </c>
    </row>
    <row r="1796" spans="1:10" x14ac:dyDescent="0.15">
      <c r="A1796" s="146">
        <v>8050.5</v>
      </c>
      <c r="B1796" s="146">
        <v>3266</v>
      </c>
      <c r="C1796" s="146">
        <v>3203.75</v>
      </c>
      <c r="D1796" s="146">
        <v>62.25</v>
      </c>
      <c r="E1796" s="146">
        <v>2722.92</v>
      </c>
      <c r="F1796" s="146">
        <v>2690.58</v>
      </c>
      <c r="G1796" s="146">
        <v>32.33</v>
      </c>
      <c r="H1796" s="146">
        <v>2736.83</v>
      </c>
      <c r="I1796" s="146">
        <v>2704.5</v>
      </c>
      <c r="J1796" s="146">
        <v>32.33</v>
      </c>
    </row>
    <row r="1797" spans="1:10" x14ac:dyDescent="0.15">
      <c r="A1797" s="147">
        <v>8055</v>
      </c>
      <c r="B1797" s="147">
        <v>3268.25</v>
      </c>
      <c r="C1797" s="147">
        <v>3206.25</v>
      </c>
      <c r="D1797" s="147">
        <v>62</v>
      </c>
      <c r="E1797" s="147">
        <v>2725.17</v>
      </c>
      <c r="F1797" s="147">
        <v>2693</v>
      </c>
      <c r="G1797" s="147">
        <v>32.17</v>
      </c>
      <c r="H1797" s="147">
        <v>2739.08</v>
      </c>
      <c r="I1797" s="147">
        <v>2706.92</v>
      </c>
      <c r="J1797" s="147">
        <v>32.17</v>
      </c>
    </row>
    <row r="1798" spans="1:10" x14ac:dyDescent="0.15">
      <c r="A1798" s="146">
        <v>8059.5</v>
      </c>
      <c r="B1798" s="146">
        <v>3270.5</v>
      </c>
      <c r="C1798" s="146">
        <v>3208.75</v>
      </c>
      <c r="D1798" s="146">
        <v>61.75</v>
      </c>
      <c r="E1798" s="146">
        <v>2727.42</v>
      </c>
      <c r="F1798" s="146">
        <v>2695.33</v>
      </c>
      <c r="G1798" s="146">
        <v>32.08</v>
      </c>
      <c r="H1798" s="146">
        <v>2741.33</v>
      </c>
      <c r="I1798" s="146">
        <v>2709.25</v>
      </c>
      <c r="J1798" s="146">
        <v>32.08</v>
      </c>
    </row>
    <row r="1799" spans="1:10" x14ac:dyDescent="0.15">
      <c r="A1799" s="147">
        <v>8064</v>
      </c>
      <c r="B1799" s="147">
        <v>3272.75</v>
      </c>
      <c r="C1799" s="147">
        <v>3211.25</v>
      </c>
      <c r="D1799" s="147">
        <v>61.5</v>
      </c>
      <c r="E1799" s="147">
        <v>2729.67</v>
      </c>
      <c r="F1799" s="147">
        <v>2697.75</v>
      </c>
      <c r="G1799" s="147">
        <v>31.92</v>
      </c>
      <c r="H1799" s="147">
        <v>2743.58</v>
      </c>
      <c r="I1799" s="147">
        <v>2711.67</v>
      </c>
      <c r="J1799" s="147">
        <v>31.92</v>
      </c>
    </row>
    <row r="1800" spans="1:10" x14ac:dyDescent="0.15">
      <c r="A1800" s="146">
        <v>8068.5</v>
      </c>
      <c r="B1800" s="146">
        <v>3274.92</v>
      </c>
      <c r="C1800" s="146">
        <v>3213.75</v>
      </c>
      <c r="D1800" s="146">
        <v>61.17</v>
      </c>
      <c r="E1800" s="146">
        <v>2731.83</v>
      </c>
      <c r="F1800" s="146">
        <v>2700.08</v>
      </c>
      <c r="G1800" s="146">
        <v>31.75</v>
      </c>
      <c r="H1800" s="146">
        <v>2745.75</v>
      </c>
      <c r="I1800" s="146">
        <v>2714</v>
      </c>
      <c r="J1800" s="146">
        <v>31.75</v>
      </c>
    </row>
    <row r="1801" spans="1:10" x14ac:dyDescent="0.15">
      <c r="A1801" s="147">
        <v>8073</v>
      </c>
      <c r="B1801" s="147">
        <v>3277.17</v>
      </c>
      <c r="C1801" s="147">
        <v>3216.25</v>
      </c>
      <c r="D1801" s="147">
        <v>60.92</v>
      </c>
      <c r="E1801" s="147">
        <v>2734.08</v>
      </c>
      <c r="F1801" s="147">
        <v>2702.42</v>
      </c>
      <c r="G1801" s="147">
        <v>31.67</v>
      </c>
      <c r="H1801" s="147">
        <v>2748</v>
      </c>
      <c r="I1801" s="147">
        <v>2716.33</v>
      </c>
      <c r="J1801" s="147">
        <v>31.67</v>
      </c>
    </row>
    <row r="1802" spans="1:10" x14ac:dyDescent="0.15">
      <c r="A1802" s="146">
        <v>8077.5</v>
      </c>
      <c r="B1802" s="146">
        <v>3279.42</v>
      </c>
      <c r="C1802" s="146">
        <v>3218.75</v>
      </c>
      <c r="D1802" s="146">
        <v>60.67</v>
      </c>
      <c r="E1802" s="146">
        <v>2736.33</v>
      </c>
      <c r="F1802" s="146">
        <v>2704.83</v>
      </c>
      <c r="G1802" s="146">
        <v>31.5</v>
      </c>
      <c r="H1802" s="146">
        <v>2750.25</v>
      </c>
      <c r="I1802" s="146">
        <v>2718.75</v>
      </c>
      <c r="J1802" s="146">
        <v>31.5</v>
      </c>
    </row>
    <row r="1803" spans="1:10" x14ac:dyDescent="0.15">
      <c r="A1803" s="147">
        <v>8082</v>
      </c>
      <c r="B1803" s="147">
        <v>3281.67</v>
      </c>
      <c r="C1803" s="147">
        <v>3221.25</v>
      </c>
      <c r="D1803" s="147">
        <v>60.42</v>
      </c>
      <c r="E1803" s="147">
        <v>2738.58</v>
      </c>
      <c r="F1803" s="147">
        <v>2707.25</v>
      </c>
      <c r="G1803" s="147">
        <v>31.33</v>
      </c>
      <c r="H1803" s="147">
        <v>2752.5</v>
      </c>
      <c r="I1803" s="147">
        <v>2721.17</v>
      </c>
      <c r="J1803" s="147">
        <v>31.33</v>
      </c>
    </row>
    <row r="1804" spans="1:10" x14ac:dyDescent="0.15">
      <c r="A1804" s="146">
        <v>8086.5</v>
      </c>
      <c r="B1804" s="146">
        <v>3283.83</v>
      </c>
      <c r="C1804" s="146">
        <v>3223.67</v>
      </c>
      <c r="D1804" s="146">
        <v>60.17</v>
      </c>
      <c r="E1804" s="146">
        <v>2740.75</v>
      </c>
      <c r="F1804" s="146">
        <v>2709.5</v>
      </c>
      <c r="G1804" s="146">
        <v>31.25</v>
      </c>
      <c r="H1804" s="146">
        <v>2754.67</v>
      </c>
      <c r="I1804" s="146">
        <v>2723.42</v>
      </c>
      <c r="J1804" s="146">
        <v>31.25</v>
      </c>
    </row>
    <row r="1805" spans="1:10" x14ac:dyDescent="0.15">
      <c r="A1805" s="147">
        <v>8091</v>
      </c>
      <c r="B1805" s="147">
        <v>3286.08</v>
      </c>
      <c r="C1805" s="147">
        <v>3226.17</v>
      </c>
      <c r="D1805" s="147">
        <v>59.92</v>
      </c>
      <c r="E1805" s="147">
        <v>2743</v>
      </c>
      <c r="F1805" s="147">
        <v>2711.92</v>
      </c>
      <c r="G1805" s="147">
        <v>31.08</v>
      </c>
      <c r="H1805" s="147">
        <v>2756.92</v>
      </c>
      <c r="I1805" s="147">
        <v>2725.83</v>
      </c>
      <c r="J1805" s="147">
        <v>31.08</v>
      </c>
    </row>
    <row r="1806" spans="1:10" x14ac:dyDescent="0.15">
      <c r="A1806" s="146">
        <v>8095.5</v>
      </c>
      <c r="B1806" s="146">
        <v>3288.33</v>
      </c>
      <c r="C1806" s="146">
        <v>3228.75</v>
      </c>
      <c r="D1806" s="146">
        <v>59.58</v>
      </c>
      <c r="E1806" s="146">
        <v>2745.25</v>
      </c>
      <c r="F1806" s="146">
        <v>2714.33</v>
      </c>
      <c r="G1806" s="146">
        <v>30.92</v>
      </c>
      <c r="H1806" s="146">
        <v>2759.17</v>
      </c>
      <c r="I1806" s="146">
        <v>2728.25</v>
      </c>
      <c r="J1806" s="146">
        <v>30.92</v>
      </c>
    </row>
    <row r="1807" spans="1:10" x14ac:dyDescent="0.15">
      <c r="A1807" s="147">
        <v>8100</v>
      </c>
      <c r="B1807" s="147">
        <v>3290.5</v>
      </c>
      <c r="C1807" s="147">
        <v>3231.17</v>
      </c>
      <c r="D1807" s="147">
        <v>59.33</v>
      </c>
      <c r="E1807" s="147">
        <v>2747.42</v>
      </c>
      <c r="F1807" s="147">
        <v>2716.58</v>
      </c>
      <c r="G1807" s="147">
        <v>30.83</v>
      </c>
      <c r="H1807" s="147">
        <v>2761.33</v>
      </c>
      <c r="I1807" s="147">
        <v>2730.5</v>
      </c>
      <c r="J1807" s="147">
        <v>30.83</v>
      </c>
    </row>
    <row r="1808" spans="1:10" x14ac:dyDescent="0.15">
      <c r="A1808" s="146">
        <v>8104.5</v>
      </c>
      <c r="B1808" s="146">
        <v>3292.75</v>
      </c>
      <c r="C1808" s="146">
        <v>3233.67</v>
      </c>
      <c r="D1808" s="146">
        <v>59.08</v>
      </c>
      <c r="E1808" s="146">
        <v>2749.67</v>
      </c>
      <c r="F1808" s="146">
        <v>2719</v>
      </c>
      <c r="G1808" s="146">
        <v>30.67</v>
      </c>
      <c r="H1808" s="146">
        <v>2763.58</v>
      </c>
      <c r="I1808" s="146">
        <v>2732.92</v>
      </c>
      <c r="J1808" s="146">
        <v>30.67</v>
      </c>
    </row>
    <row r="1809" spans="1:10" x14ac:dyDescent="0.15">
      <c r="A1809" s="147">
        <v>8109</v>
      </c>
      <c r="B1809" s="147">
        <v>3295</v>
      </c>
      <c r="C1809" s="147">
        <v>3236.17</v>
      </c>
      <c r="D1809" s="147">
        <v>58.83</v>
      </c>
      <c r="E1809" s="147">
        <v>2751.92</v>
      </c>
      <c r="F1809" s="147">
        <v>2721.33</v>
      </c>
      <c r="G1809" s="147">
        <v>30.58</v>
      </c>
      <c r="H1809" s="147">
        <v>2765.83</v>
      </c>
      <c r="I1809" s="147">
        <v>2735.25</v>
      </c>
      <c r="J1809" s="147">
        <v>30.58</v>
      </c>
    </row>
    <row r="1810" spans="1:10" x14ac:dyDescent="0.15">
      <c r="A1810" s="146">
        <v>8113.5</v>
      </c>
      <c r="B1810" s="146">
        <v>3297.25</v>
      </c>
      <c r="C1810" s="146">
        <v>3238.67</v>
      </c>
      <c r="D1810" s="146">
        <v>58.58</v>
      </c>
      <c r="E1810" s="146">
        <v>2754.17</v>
      </c>
      <c r="F1810" s="146">
        <v>2723.75</v>
      </c>
      <c r="G1810" s="146">
        <v>30.42</v>
      </c>
      <c r="H1810" s="146">
        <v>2768.08</v>
      </c>
      <c r="I1810" s="146">
        <v>2737.67</v>
      </c>
      <c r="J1810" s="146">
        <v>30.42</v>
      </c>
    </row>
    <row r="1811" spans="1:10" x14ac:dyDescent="0.15">
      <c r="A1811" s="147">
        <v>8118</v>
      </c>
      <c r="B1811" s="147">
        <v>3299.42</v>
      </c>
      <c r="C1811" s="147">
        <v>3241.08</v>
      </c>
      <c r="D1811" s="147">
        <v>58.33</v>
      </c>
      <c r="E1811" s="147">
        <v>2756.33</v>
      </c>
      <c r="F1811" s="147">
        <v>2726.08</v>
      </c>
      <c r="G1811" s="147">
        <v>30.25</v>
      </c>
      <c r="H1811" s="147">
        <v>2770.25</v>
      </c>
      <c r="I1811" s="147">
        <v>2740</v>
      </c>
      <c r="J1811" s="147">
        <v>30.25</v>
      </c>
    </row>
    <row r="1812" spans="1:10" x14ac:dyDescent="0.15">
      <c r="A1812" s="146">
        <v>8122.5</v>
      </c>
      <c r="B1812" s="146">
        <v>3301.67</v>
      </c>
      <c r="C1812" s="146">
        <v>3243.67</v>
      </c>
      <c r="D1812" s="146">
        <v>58</v>
      </c>
      <c r="E1812" s="146">
        <v>2758.58</v>
      </c>
      <c r="F1812" s="146">
        <v>2728.42</v>
      </c>
      <c r="G1812" s="146">
        <v>30.17</v>
      </c>
      <c r="H1812" s="146">
        <v>2772.5</v>
      </c>
      <c r="I1812" s="146">
        <v>2742.33</v>
      </c>
      <c r="J1812" s="146">
        <v>30.17</v>
      </c>
    </row>
    <row r="1813" spans="1:10" x14ac:dyDescent="0.15">
      <c r="A1813" s="147">
        <v>8127</v>
      </c>
      <c r="B1813" s="147">
        <v>3303.92</v>
      </c>
      <c r="C1813" s="147">
        <v>3246.17</v>
      </c>
      <c r="D1813" s="147">
        <v>57.75</v>
      </c>
      <c r="E1813" s="147">
        <v>2760.83</v>
      </c>
      <c r="F1813" s="147">
        <v>2730.83</v>
      </c>
      <c r="G1813" s="147">
        <v>30</v>
      </c>
      <c r="H1813" s="147">
        <v>2774.75</v>
      </c>
      <c r="I1813" s="147">
        <v>2744.75</v>
      </c>
      <c r="J1813" s="147">
        <v>30</v>
      </c>
    </row>
    <row r="1814" spans="1:10" x14ac:dyDescent="0.15">
      <c r="A1814" s="146">
        <v>8131.5</v>
      </c>
      <c r="B1814" s="146">
        <v>3306.17</v>
      </c>
      <c r="C1814" s="146">
        <v>3248.67</v>
      </c>
      <c r="D1814" s="146">
        <v>57.5</v>
      </c>
      <c r="E1814" s="146">
        <v>2763.08</v>
      </c>
      <c r="F1814" s="146">
        <v>2733.25</v>
      </c>
      <c r="G1814" s="146">
        <v>29.83</v>
      </c>
      <c r="H1814" s="146">
        <v>2777</v>
      </c>
      <c r="I1814" s="146">
        <v>2747.17</v>
      </c>
      <c r="J1814" s="146">
        <v>29.83</v>
      </c>
    </row>
    <row r="1815" spans="1:10" x14ac:dyDescent="0.15">
      <c r="A1815" s="147">
        <v>8136</v>
      </c>
      <c r="B1815" s="147">
        <v>3308.33</v>
      </c>
      <c r="C1815" s="147">
        <v>3251.08</v>
      </c>
      <c r="D1815" s="147">
        <v>57.25</v>
      </c>
      <c r="E1815" s="147">
        <v>2765.25</v>
      </c>
      <c r="F1815" s="147">
        <v>2735.5</v>
      </c>
      <c r="G1815" s="147">
        <v>29.75</v>
      </c>
      <c r="H1815" s="147">
        <v>2779.17</v>
      </c>
      <c r="I1815" s="147">
        <v>2749.42</v>
      </c>
      <c r="J1815" s="147">
        <v>29.75</v>
      </c>
    </row>
    <row r="1816" spans="1:10" x14ac:dyDescent="0.15">
      <c r="A1816" s="146">
        <v>8140.5</v>
      </c>
      <c r="B1816" s="146">
        <v>3310.58</v>
      </c>
      <c r="C1816" s="146">
        <v>3253.58</v>
      </c>
      <c r="D1816" s="146">
        <v>57</v>
      </c>
      <c r="E1816" s="146">
        <v>2767.5</v>
      </c>
      <c r="F1816" s="146">
        <v>2737.92</v>
      </c>
      <c r="G1816" s="146">
        <v>29.58</v>
      </c>
      <c r="H1816" s="146">
        <v>2781.42</v>
      </c>
      <c r="I1816" s="146">
        <v>2751.83</v>
      </c>
      <c r="J1816" s="146">
        <v>29.58</v>
      </c>
    </row>
    <row r="1817" spans="1:10" x14ac:dyDescent="0.15">
      <c r="A1817" s="147">
        <v>8145</v>
      </c>
      <c r="B1817" s="147">
        <v>3312.83</v>
      </c>
      <c r="C1817" s="147">
        <v>3256.08</v>
      </c>
      <c r="D1817" s="147">
        <v>56.75</v>
      </c>
      <c r="E1817" s="147">
        <v>2769.75</v>
      </c>
      <c r="F1817" s="147">
        <v>2740.33</v>
      </c>
      <c r="G1817" s="147">
        <v>29.42</v>
      </c>
      <c r="H1817" s="147">
        <v>2783.67</v>
      </c>
      <c r="I1817" s="147">
        <v>2754.25</v>
      </c>
      <c r="J1817" s="147">
        <v>29.42</v>
      </c>
    </row>
    <row r="1818" spans="1:10" x14ac:dyDescent="0.15">
      <c r="A1818" s="146">
        <v>8149.5</v>
      </c>
      <c r="B1818" s="146">
        <v>3315.08</v>
      </c>
      <c r="C1818" s="146">
        <v>3258.67</v>
      </c>
      <c r="D1818" s="146">
        <v>56.42</v>
      </c>
      <c r="E1818" s="146">
        <v>2772</v>
      </c>
      <c r="F1818" s="146">
        <v>2742.67</v>
      </c>
      <c r="G1818" s="146">
        <v>29.33</v>
      </c>
      <c r="H1818" s="146">
        <v>2785.92</v>
      </c>
      <c r="I1818" s="146">
        <v>2756.58</v>
      </c>
      <c r="J1818" s="146">
        <v>29.33</v>
      </c>
    </row>
    <row r="1819" spans="1:10" x14ac:dyDescent="0.15">
      <c r="A1819" s="147">
        <v>8154</v>
      </c>
      <c r="B1819" s="147">
        <v>3317.25</v>
      </c>
      <c r="C1819" s="147">
        <v>3261.08</v>
      </c>
      <c r="D1819" s="147">
        <v>56.17</v>
      </c>
      <c r="E1819" s="147">
        <v>2774.17</v>
      </c>
      <c r="F1819" s="147">
        <v>2745</v>
      </c>
      <c r="G1819" s="147">
        <v>29.17</v>
      </c>
      <c r="H1819" s="147">
        <v>2788.08</v>
      </c>
      <c r="I1819" s="147">
        <v>2758.92</v>
      </c>
      <c r="J1819" s="147">
        <v>29.17</v>
      </c>
    </row>
    <row r="1820" spans="1:10" x14ac:dyDescent="0.15">
      <c r="A1820" s="146">
        <v>8158.5</v>
      </c>
      <c r="B1820" s="146">
        <v>3319.5</v>
      </c>
      <c r="C1820" s="146">
        <v>3263.58</v>
      </c>
      <c r="D1820" s="146">
        <v>55.92</v>
      </c>
      <c r="E1820" s="146">
        <v>2776.42</v>
      </c>
      <c r="F1820" s="146">
        <v>2747.33</v>
      </c>
      <c r="G1820" s="146">
        <v>29.08</v>
      </c>
      <c r="H1820" s="146">
        <v>2790.33</v>
      </c>
      <c r="I1820" s="146">
        <v>2761.25</v>
      </c>
      <c r="J1820" s="146">
        <v>29.08</v>
      </c>
    </row>
    <row r="1821" spans="1:10" x14ac:dyDescent="0.15">
      <c r="A1821" s="147">
        <v>8163</v>
      </c>
      <c r="B1821" s="147">
        <v>3321.75</v>
      </c>
      <c r="C1821" s="147">
        <v>3266.08</v>
      </c>
      <c r="D1821" s="147">
        <v>55.67</v>
      </c>
      <c r="E1821" s="147">
        <v>2778.67</v>
      </c>
      <c r="F1821" s="147">
        <v>2749.75</v>
      </c>
      <c r="G1821" s="147">
        <v>28.92</v>
      </c>
      <c r="H1821" s="147">
        <v>2792.58</v>
      </c>
      <c r="I1821" s="147">
        <v>2763.67</v>
      </c>
      <c r="J1821" s="147">
        <v>28.92</v>
      </c>
    </row>
    <row r="1822" spans="1:10" x14ac:dyDescent="0.15">
      <c r="A1822" s="146">
        <v>8167.5</v>
      </c>
      <c r="B1822" s="146">
        <v>3323.92</v>
      </c>
      <c r="C1822" s="146">
        <v>3268.5</v>
      </c>
      <c r="D1822" s="146">
        <v>55.42</v>
      </c>
      <c r="E1822" s="146">
        <v>2780.83</v>
      </c>
      <c r="F1822" s="146">
        <v>2752.08</v>
      </c>
      <c r="G1822" s="146">
        <v>28.75</v>
      </c>
      <c r="H1822" s="146">
        <v>2794.75</v>
      </c>
      <c r="I1822" s="146">
        <v>2766</v>
      </c>
      <c r="J1822" s="146">
        <v>28.75</v>
      </c>
    </row>
    <row r="1823" spans="1:10" x14ac:dyDescent="0.15">
      <c r="A1823" s="147">
        <v>8172</v>
      </c>
      <c r="B1823" s="147">
        <v>3326.17</v>
      </c>
      <c r="C1823" s="147">
        <v>3271</v>
      </c>
      <c r="D1823" s="147">
        <v>55.17</v>
      </c>
      <c r="E1823" s="147">
        <v>2783.08</v>
      </c>
      <c r="F1823" s="147">
        <v>2754.42</v>
      </c>
      <c r="G1823" s="147">
        <v>28.67</v>
      </c>
      <c r="H1823" s="147">
        <v>2797</v>
      </c>
      <c r="I1823" s="147">
        <v>2768.33</v>
      </c>
      <c r="J1823" s="147">
        <v>28.67</v>
      </c>
    </row>
    <row r="1824" spans="1:10" x14ac:dyDescent="0.15">
      <c r="A1824" s="146">
        <v>8176.5</v>
      </c>
      <c r="B1824" s="146">
        <v>3328.42</v>
      </c>
      <c r="C1824" s="146">
        <v>3273.58</v>
      </c>
      <c r="D1824" s="146">
        <v>54.83</v>
      </c>
      <c r="E1824" s="146">
        <v>2785.33</v>
      </c>
      <c r="F1824" s="146">
        <v>2756.83</v>
      </c>
      <c r="G1824" s="146">
        <v>28.5</v>
      </c>
      <c r="H1824" s="146">
        <v>2799.25</v>
      </c>
      <c r="I1824" s="146">
        <v>2770.75</v>
      </c>
      <c r="J1824" s="146">
        <v>28.5</v>
      </c>
    </row>
    <row r="1825" spans="1:10" x14ac:dyDescent="0.15">
      <c r="A1825" s="147">
        <v>8181</v>
      </c>
      <c r="B1825" s="147">
        <v>3330.67</v>
      </c>
      <c r="C1825" s="147">
        <v>3276.08</v>
      </c>
      <c r="D1825" s="147">
        <v>54.58</v>
      </c>
      <c r="E1825" s="147">
        <v>2787.58</v>
      </c>
      <c r="F1825" s="147">
        <v>2759.25</v>
      </c>
      <c r="G1825" s="147">
        <v>28.33</v>
      </c>
      <c r="H1825" s="147">
        <v>2801.5</v>
      </c>
      <c r="I1825" s="147">
        <v>2773.17</v>
      </c>
      <c r="J1825" s="147">
        <v>28.33</v>
      </c>
    </row>
    <row r="1826" spans="1:10" x14ac:dyDescent="0.15">
      <c r="A1826" s="146">
        <v>8185.5</v>
      </c>
      <c r="B1826" s="146">
        <v>3332.83</v>
      </c>
      <c r="C1826" s="146">
        <v>3278.5</v>
      </c>
      <c r="D1826" s="146">
        <v>54.33</v>
      </c>
      <c r="E1826" s="146">
        <v>2789.75</v>
      </c>
      <c r="F1826" s="146">
        <v>2761.5</v>
      </c>
      <c r="G1826" s="146">
        <v>28.25</v>
      </c>
      <c r="H1826" s="146">
        <v>2803.67</v>
      </c>
      <c r="I1826" s="146">
        <v>2775.42</v>
      </c>
      <c r="J1826" s="146">
        <v>28.25</v>
      </c>
    </row>
    <row r="1827" spans="1:10" x14ac:dyDescent="0.15">
      <c r="A1827" s="147">
        <v>8190</v>
      </c>
      <c r="B1827" s="147">
        <v>3335.08</v>
      </c>
      <c r="C1827" s="147">
        <v>3281</v>
      </c>
      <c r="D1827" s="147">
        <v>54.08</v>
      </c>
      <c r="E1827" s="147">
        <v>2792</v>
      </c>
      <c r="F1827" s="147">
        <v>2763.92</v>
      </c>
      <c r="G1827" s="147">
        <v>28.08</v>
      </c>
      <c r="H1827" s="147">
        <v>2805.92</v>
      </c>
      <c r="I1827" s="147">
        <v>2777.83</v>
      </c>
      <c r="J1827" s="147">
        <v>28.08</v>
      </c>
    </row>
    <row r="1828" spans="1:10" x14ac:dyDescent="0.15">
      <c r="A1828" s="146">
        <v>8194.5</v>
      </c>
      <c r="B1828" s="146">
        <v>3337.33</v>
      </c>
      <c r="C1828" s="146">
        <v>3283.5</v>
      </c>
      <c r="D1828" s="146">
        <v>53.83</v>
      </c>
      <c r="E1828" s="146">
        <v>2794.25</v>
      </c>
      <c r="F1828" s="146">
        <v>2766.33</v>
      </c>
      <c r="G1828" s="146">
        <v>27.92</v>
      </c>
      <c r="H1828" s="146">
        <v>2808.17</v>
      </c>
      <c r="I1828" s="146">
        <v>2780.25</v>
      </c>
      <c r="J1828" s="146">
        <v>27.92</v>
      </c>
    </row>
    <row r="1829" spans="1:10" x14ac:dyDescent="0.15">
      <c r="A1829" s="147">
        <v>8199</v>
      </c>
      <c r="B1829" s="147">
        <v>3339.58</v>
      </c>
      <c r="C1829" s="147">
        <v>3286</v>
      </c>
      <c r="D1829" s="147">
        <v>53.58</v>
      </c>
      <c r="E1829" s="147">
        <v>2796.5</v>
      </c>
      <c r="F1829" s="147">
        <v>2768.67</v>
      </c>
      <c r="G1829" s="147">
        <v>27.83</v>
      </c>
      <c r="H1829" s="147">
        <v>2810.42</v>
      </c>
      <c r="I1829" s="147">
        <v>2782.58</v>
      </c>
      <c r="J1829" s="147">
        <v>27.83</v>
      </c>
    </row>
    <row r="1830" spans="1:10" x14ac:dyDescent="0.15">
      <c r="A1830" s="146">
        <v>8203.5</v>
      </c>
      <c r="B1830" s="146">
        <v>3341.75</v>
      </c>
      <c r="C1830" s="146">
        <v>3288.5</v>
      </c>
      <c r="D1830" s="146">
        <v>53.25</v>
      </c>
      <c r="E1830" s="146">
        <v>2798.67</v>
      </c>
      <c r="F1830" s="146">
        <v>2771</v>
      </c>
      <c r="G1830" s="146">
        <v>27.67</v>
      </c>
      <c r="H1830" s="146">
        <v>2812.58</v>
      </c>
      <c r="I1830" s="146">
        <v>2784.92</v>
      </c>
      <c r="J1830" s="146">
        <v>27.67</v>
      </c>
    </row>
    <row r="1831" spans="1:10" x14ac:dyDescent="0.15">
      <c r="A1831" s="147">
        <v>8208</v>
      </c>
      <c r="B1831" s="147">
        <v>3344</v>
      </c>
      <c r="C1831" s="147">
        <v>3291</v>
      </c>
      <c r="D1831" s="147">
        <v>53</v>
      </c>
      <c r="E1831" s="147">
        <v>2800.92</v>
      </c>
      <c r="F1831" s="147">
        <v>2773.33</v>
      </c>
      <c r="G1831" s="147">
        <v>27.58</v>
      </c>
      <c r="H1831" s="147">
        <v>2814.83</v>
      </c>
      <c r="I1831" s="147">
        <v>2787.25</v>
      </c>
      <c r="J1831" s="147">
        <v>27.58</v>
      </c>
    </row>
    <row r="1832" spans="1:10" x14ac:dyDescent="0.15">
      <c r="A1832" s="146">
        <v>8212.5</v>
      </c>
      <c r="B1832" s="146">
        <v>3346.25</v>
      </c>
      <c r="C1832" s="146">
        <v>3293.5</v>
      </c>
      <c r="D1832" s="146">
        <v>52.75</v>
      </c>
      <c r="E1832" s="146">
        <v>2803.17</v>
      </c>
      <c r="F1832" s="146">
        <v>2775.75</v>
      </c>
      <c r="G1832" s="146">
        <v>27.42</v>
      </c>
      <c r="H1832" s="146">
        <v>2817.08</v>
      </c>
      <c r="I1832" s="146">
        <v>2789.67</v>
      </c>
      <c r="J1832" s="146">
        <v>27.42</v>
      </c>
    </row>
    <row r="1833" spans="1:10" x14ac:dyDescent="0.15">
      <c r="A1833" s="147">
        <v>8217</v>
      </c>
      <c r="B1833" s="147">
        <v>3348.42</v>
      </c>
      <c r="C1833" s="147">
        <v>3295.92</v>
      </c>
      <c r="D1833" s="147">
        <v>52.5</v>
      </c>
      <c r="E1833" s="147">
        <v>2805.33</v>
      </c>
      <c r="F1833" s="147">
        <v>2778.08</v>
      </c>
      <c r="G1833" s="147">
        <v>27.25</v>
      </c>
      <c r="H1833" s="147">
        <v>2819.25</v>
      </c>
      <c r="I1833" s="147">
        <v>2792</v>
      </c>
      <c r="J1833" s="147">
        <v>27.25</v>
      </c>
    </row>
    <row r="1834" spans="1:10" x14ac:dyDescent="0.15">
      <c r="A1834" s="146">
        <v>8221.5</v>
      </c>
      <c r="B1834" s="146">
        <v>3350.67</v>
      </c>
      <c r="C1834" s="146">
        <v>3298.42</v>
      </c>
      <c r="D1834" s="146">
        <v>52.25</v>
      </c>
      <c r="E1834" s="146">
        <v>2807.58</v>
      </c>
      <c r="F1834" s="146">
        <v>2780.42</v>
      </c>
      <c r="G1834" s="146">
        <v>27.17</v>
      </c>
      <c r="H1834" s="146">
        <v>2821.5</v>
      </c>
      <c r="I1834" s="146">
        <v>2794.33</v>
      </c>
      <c r="J1834" s="146">
        <v>27.17</v>
      </c>
    </row>
    <row r="1835" spans="1:10" x14ac:dyDescent="0.15">
      <c r="A1835" s="147">
        <v>8226</v>
      </c>
      <c r="B1835" s="147">
        <v>3352.92</v>
      </c>
      <c r="C1835" s="147">
        <v>3300.92</v>
      </c>
      <c r="D1835" s="147">
        <v>52</v>
      </c>
      <c r="E1835" s="147">
        <v>2809.83</v>
      </c>
      <c r="F1835" s="147">
        <v>2782.83</v>
      </c>
      <c r="G1835" s="147">
        <v>27</v>
      </c>
      <c r="H1835" s="147">
        <v>2823.75</v>
      </c>
      <c r="I1835" s="147">
        <v>2796.75</v>
      </c>
      <c r="J1835" s="147">
        <v>27</v>
      </c>
    </row>
    <row r="1836" spans="1:10" x14ac:dyDescent="0.15">
      <c r="A1836" s="146">
        <v>8230.5</v>
      </c>
      <c r="B1836" s="146">
        <v>3355.17</v>
      </c>
      <c r="C1836" s="146">
        <v>3303.5</v>
      </c>
      <c r="D1836" s="146">
        <v>51.67</v>
      </c>
      <c r="E1836" s="146">
        <v>2812.08</v>
      </c>
      <c r="F1836" s="146">
        <v>2785.25</v>
      </c>
      <c r="G1836" s="146">
        <v>26.83</v>
      </c>
      <c r="H1836" s="146">
        <v>2826</v>
      </c>
      <c r="I1836" s="146">
        <v>2799.17</v>
      </c>
      <c r="J1836" s="146">
        <v>26.83</v>
      </c>
    </row>
    <row r="1837" spans="1:10" x14ac:dyDescent="0.15">
      <c r="A1837" s="147">
        <v>8235</v>
      </c>
      <c r="B1837" s="147">
        <v>3357.33</v>
      </c>
      <c r="C1837" s="147">
        <v>3305.92</v>
      </c>
      <c r="D1837" s="147">
        <v>51.42</v>
      </c>
      <c r="E1837" s="147">
        <v>2814.25</v>
      </c>
      <c r="F1837" s="147">
        <v>2787.5</v>
      </c>
      <c r="G1837" s="147">
        <v>26.75</v>
      </c>
      <c r="H1837" s="147">
        <v>2828.17</v>
      </c>
      <c r="I1837" s="147">
        <v>2801.42</v>
      </c>
      <c r="J1837" s="147">
        <v>26.75</v>
      </c>
    </row>
    <row r="1838" spans="1:10" x14ac:dyDescent="0.15">
      <c r="A1838" s="146">
        <v>8239.5</v>
      </c>
      <c r="B1838" s="146">
        <v>3359.58</v>
      </c>
      <c r="C1838" s="146">
        <v>3308.42</v>
      </c>
      <c r="D1838" s="146">
        <v>51.17</v>
      </c>
      <c r="E1838" s="146">
        <v>2816.5</v>
      </c>
      <c r="F1838" s="146">
        <v>2789.92</v>
      </c>
      <c r="G1838" s="146">
        <v>26.58</v>
      </c>
      <c r="H1838" s="146">
        <v>2830.42</v>
      </c>
      <c r="I1838" s="146">
        <v>2803.83</v>
      </c>
      <c r="J1838" s="146">
        <v>26.58</v>
      </c>
    </row>
    <row r="1839" spans="1:10" x14ac:dyDescent="0.15">
      <c r="A1839" s="147">
        <v>8244</v>
      </c>
      <c r="B1839" s="147">
        <v>3361.83</v>
      </c>
      <c r="C1839" s="147">
        <v>3310.92</v>
      </c>
      <c r="D1839" s="147">
        <v>50.92</v>
      </c>
      <c r="E1839" s="147">
        <v>2818.75</v>
      </c>
      <c r="F1839" s="147">
        <v>2792.33</v>
      </c>
      <c r="G1839" s="147">
        <v>26.42</v>
      </c>
      <c r="H1839" s="147">
        <v>2832.67</v>
      </c>
      <c r="I1839" s="147">
        <v>2806.25</v>
      </c>
      <c r="J1839" s="147">
        <v>26.42</v>
      </c>
    </row>
    <row r="1840" spans="1:10" x14ac:dyDescent="0.15">
      <c r="A1840" s="146">
        <v>8248.5</v>
      </c>
      <c r="B1840" s="146">
        <v>3364.08</v>
      </c>
      <c r="C1840" s="146">
        <v>3313.42</v>
      </c>
      <c r="D1840" s="146">
        <v>50.67</v>
      </c>
      <c r="E1840" s="146">
        <v>2821</v>
      </c>
      <c r="F1840" s="146">
        <v>2794.67</v>
      </c>
      <c r="G1840" s="146">
        <v>26.33</v>
      </c>
      <c r="H1840" s="146">
        <v>2834.92</v>
      </c>
      <c r="I1840" s="146">
        <v>2808.58</v>
      </c>
      <c r="J1840" s="146">
        <v>26.33</v>
      </c>
    </row>
    <row r="1841" spans="1:10" x14ac:dyDescent="0.15">
      <c r="A1841" s="147">
        <v>8253</v>
      </c>
      <c r="B1841" s="147">
        <v>3366.25</v>
      </c>
      <c r="C1841" s="147">
        <v>3315.83</v>
      </c>
      <c r="D1841" s="147">
        <v>50.42</v>
      </c>
      <c r="E1841" s="147">
        <v>2823.17</v>
      </c>
      <c r="F1841" s="147">
        <v>2797</v>
      </c>
      <c r="G1841" s="147">
        <v>26.17</v>
      </c>
      <c r="H1841" s="147">
        <v>2837.08</v>
      </c>
      <c r="I1841" s="147">
        <v>2810.92</v>
      </c>
      <c r="J1841" s="147">
        <v>26.17</v>
      </c>
    </row>
    <row r="1842" spans="1:10" x14ac:dyDescent="0.15">
      <c r="A1842" s="146">
        <v>8257.5</v>
      </c>
      <c r="B1842" s="146">
        <v>3368.5</v>
      </c>
      <c r="C1842" s="146">
        <v>3318.42</v>
      </c>
      <c r="D1842" s="146">
        <v>50.08</v>
      </c>
      <c r="E1842" s="146">
        <v>2825.42</v>
      </c>
      <c r="F1842" s="146">
        <v>2799.33</v>
      </c>
      <c r="G1842" s="146">
        <v>26.08</v>
      </c>
      <c r="H1842" s="146">
        <v>2839.33</v>
      </c>
      <c r="I1842" s="146">
        <v>2813.25</v>
      </c>
      <c r="J1842" s="146">
        <v>26.08</v>
      </c>
    </row>
    <row r="1843" spans="1:10" x14ac:dyDescent="0.15">
      <c r="A1843" s="147">
        <v>8262</v>
      </c>
      <c r="B1843" s="147">
        <v>3370.75</v>
      </c>
      <c r="C1843" s="147">
        <v>3320.92</v>
      </c>
      <c r="D1843" s="147">
        <v>49.83</v>
      </c>
      <c r="E1843" s="147">
        <v>2827.67</v>
      </c>
      <c r="F1843" s="147">
        <v>2801.75</v>
      </c>
      <c r="G1843" s="147">
        <v>25.92</v>
      </c>
      <c r="H1843" s="147">
        <v>2841.58</v>
      </c>
      <c r="I1843" s="147">
        <v>2815.67</v>
      </c>
      <c r="J1843" s="147">
        <v>25.92</v>
      </c>
    </row>
    <row r="1844" spans="1:10" x14ac:dyDescent="0.15">
      <c r="A1844" s="146">
        <v>8266.5</v>
      </c>
      <c r="B1844" s="146">
        <v>3373</v>
      </c>
      <c r="C1844" s="146">
        <v>3323.42</v>
      </c>
      <c r="D1844" s="146">
        <v>49.58</v>
      </c>
      <c r="E1844" s="146">
        <v>2829.92</v>
      </c>
      <c r="F1844" s="146">
        <v>2804.17</v>
      </c>
      <c r="G1844" s="146">
        <v>25.75</v>
      </c>
      <c r="H1844" s="146">
        <v>2843.83</v>
      </c>
      <c r="I1844" s="146">
        <v>2818.08</v>
      </c>
      <c r="J1844" s="146">
        <v>25.75</v>
      </c>
    </row>
    <row r="1845" spans="1:10" x14ac:dyDescent="0.15">
      <c r="A1845" s="147">
        <v>8271</v>
      </c>
      <c r="B1845" s="147">
        <v>3375.17</v>
      </c>
      <c r="C1845" s="147">
        <v>3325.83</v>
      </c>
      <c r="D1845" s="147">
        <v>49.33</v>
      </c>
      <c r="E1845" s="147">
        <v>2832.08</v>
      </c>
      <c r="F1845" s="147">
        <v>2806.42</v>
      </c>
      <c r="G1845" s="147">
        <v>25.67</v>
      </c>
      <c r="H1845" s="147">
        <v>2846</v>
      </c>
      <c r="I1845" s="147">
        <v>2820.33</v>
      </c>
      <c r="J1845" s="147">
        <v>25.67</v>
      </c>
    </row>
    <row r="1846" spans="1:10" x14ac:dyDescent="0.15">
      <c r="A1846" s="146">
        <v>8275.5</v>
      </c>
      <c r="B1846" s="146">
        <v>3377.42</v>
      </c>
      <c r="C1846" s="146">
        <v>3328.33</v>
      </c>
      <c r="D1846" s="146">
        <v>49.08</v>
      </c>
      <c r="E1846" s="146">
        <v>2834.33</v>
      </c>
      <c r="F1846" s="146">
        <v>2808.83</v>
      </c>
      <c r="G1846" s="146">
        <v>25.5</v>
      </c>
      <c r="H1846" s="146">
        <v>2848.25</v>
      </c>
      <c r="I1846" s="146">
        <v>2822.75</v>
      </c>
      <c r="J1846" s="146">
        <v>25.5</v>
      </c>
    </row>
    <row r="1847" spans="1:10" x14ac:dyDescent="0.15">
      <c r="A1847" s="147">
        <v>8280</v>
      </c>
      <c r="B1847" s="147">
        <v>3379.67</v>
      </c>
      <c r="C1847" s="147">
        <v>3330.83</v>
      </c>
      <c r="D1847" s="147">
        <v>48.83</v>
      </c>
      <c r="E1847" s="147">
        <v>2836.58</v>
      </c>
      <c r="F1847" s="147">
        <v>2811.25</v>
      </c>
      <c r="G1847" s="147">
        <v>25.33</v>
      </c>
      <c r="H1847" s="147">
        <v>2850.5</v>
      </c>
      <c r="I1847" s="147">
        <v>2825.17</v>
      </c>
      <c r="J1847" s="147">
        <v>25.33</v>
      </c>
    </row>
    <row r="1848" spans="1:10" x14ac:dyDescent="0.15">
      <c r="A1848" s="146">
        <v>8284.5</v>
      </c>
      <c r="B1848" s="146">
        <v>3381.83</v>
      </c>
      <c r="C1848" s="146">
        <v>3333.33</v>
      </c>
      <c r="D1848" s="146">
        <v>48.5</v>
      </c>
      <c r="E1848" s="146">
        <v>2838.75</v>
      </c>
      <c r="F1848" s="146">
        <v>2813.5</v>
      </c>
      <c r="G1848" s="146">
        <v>25.25</v>
      </c>
      <c r="H1848" s="146">
        <v>2852.67</v>
      </c>
      <c r="I1848" s="146">
        <v>2827.42</v>
      </c>
      <c r="J1848" s="146">
        <v>25.25</v>
      </c>
    </row>
    <row r="1849" spans="1:10" x14ac:dyDescent="0.15">
      <c r="A1849" s="147">
        <v>8289</v>
      </c>
      <c r="B1849" s="147">
        <v>3384.08</v>
      </c>
      <c r="C1849" s="147">
        <v>3335.83</v>
      </c>
      <c r="D1849" s="147">
        <v>48.25</v>
      </c>
      <c r="E1849" s="147">
        <v>2841</v>
      </c>
      <c r="F1849" s="147">
        <v>2815.92</v>
      </c>
      <c r="G1849" s="147">
        <v>25.08</v>
      </c>
      <c r="H1849" s="147">
        <v>2854.92</v>
      </c>
      <c r="I1849" s="147">
        <v>2829.83</v>
      </c>
      <c r="J1849" s="147">
        <v>25.08</v>
      </c>
    </row>
    <row r="1850" spans="1:10" x14ac:dyDescent="0.15">
      <c r="A1850" s="146">
        <v>8293.5</v>
      </c>
      <c r="B1850" s="146">
        <v>3386.33</v>
      </c>
      <c r="C1850" s="146">
        <v>3338.33</v>
      </c>
      <c r="D1850" s="146">
        <v>48</v>
      </c>
      <c r="E1850" s="146">
        <v>2843.25</v>
      </c>
      <c r="F1850" s="146">
        <v>2818.33</v>
      </c>
      <c r="G1850" s="146">
        <v>24.92</v>
      </c>
      <c r="H1850" s="146">
        <v>2857.17</v>
      </c>
      <c r="I1850" s="146">
        <v>2832.25</v>
      </c>
      <c r="J1850" s="146">
        <v>24.92</v>
      </c>
    </row>
    <row r="1851" spans="1:10" x14ac:dyDescent="0.15">
      <c r="A1851" s="147">
        <v>8298</v>
      </c>
      <c r="B1851" s="147">
        <v>3388.58</v>
      </c>
      <c r="C1851" s="147">
        <v>3340.83</v>
      </c>
      <c r="D1851" s="147">
        <v>47.75</v>
      </c>
      <c r="E1851" s="147">
        <v>2845.5</v>
      </c>
      <c r="F1851" s="147">
        <v>2820.67</v>
      </c>
      <c r="G1851" s="147">
        <v>24.83</v>
      </c>
      <c r="H1851" s="147">
        <v>2859.42</v>
      </c>
      <c r="I1851" s="147">
        <v>2834.58</v>
      </c>
      <c r="J1851" s="147">
        <v>24.83</v>
      </c>
    </row>
    <row r="1852" spans="1:10" x14ac:dyDescent="0.15">
      <c r="A1852" s="146">
        <v>8302.5</v>
      </c>
      <c r="B1852" s="146">
        <v>3390.75</v>
      </c>
      <c r="C1852" s="146">
        <v>3343.25</v>
      </c>
      <c r="D1852" s="146">
        <v>47.5</v>
      </c>
      <c r="E1852" s="146">
        <v>2847.67</v>
      </c>
      <c r="F1852" s="146">
        <v>2823</v>
      </c>
      <c r="G1852" s="146">
        <v>24.67</v>
      </c>
      <c r="H1852" s="146">
        <v>2861.58</v>
      </c>
      <c r="I1852" s="146">
        <v>2836.92</v>
      </c>
      <c r="J1852" s="146">
        <v>24.67</v>
      </c>
    </row>
    <row r="1853" spans="1:10" x14ac:dyDescent="0.15">
      <c r="A1853" s="147">
        <v>8307</v>
      </c>
      <c r="B1853" s="147">
        <v>3393</v>
      </c>
      <c r="C1853" s="147">
        <v>3345.75</v>
      </c>
      <c r="D1853" s="147">
        <v>47.25</v>
      </c>
      <c r="E1853" s="147">
        <v>2849.92</v>
      </c>
      <c r="F1853" s="147">
        <v>2825.33</v>
      </c>
      <c r="G1853" s="147">
        <v>24.58</v>
      </c>
      <c r="H1853" s="147">
        <v>2863.83</v>
      </c>
      <c r="I1853" s="147">
        <v>2839.25</v>
      </c>
      <c r="J1853" s="147">
        <v>24.58</v>
      </c>
    </row>
    <row r="1854" spans="1:10" x14ac:dyDescent="0.15">
      <c r="A1854" s="146">
        <v>8311.5</v>
      </c>
      <c r="B1854" s="146">
        <v>3395.25</v>
      </c>
      <c r="C1854" s="146">
        <v>3348.33</v>
      </c>
      <c r="D1854" s="146">
        <v>46.92</v>
      </c>
      <c r="E1854" s="146">
        <v>2852.17</v>
      </c>
      <c r="F1854" s="146">
        <v>2827.75</v>
      </c>
      <c r="G1854" s="146">
        <v>24.42</v>
      </c>
      <c r="H1854" s="146">
        <v>2866.08</v>
      </c>
      <c r="I1854" s="146">
        <v>2841.67</v>
      </c>
      <c r="J1854" s="146">
        <v>24.42</v>
      </c>
    </row>
    <row r="1855" spans="1:10" x14ac:dyDescent="0.15">
      <c r="A1855" s="147">
        <v>8316</v>
      </c>
      <c r="B1855" s="147">
        <v>3397.5</v>
      </c>
      <c r="C1855" s="147">
        <v>3350.83</v>
      </c>
      <c r="D1855" s="147">
        <v>46.67</v>
      </c>
      <c r="E1855" s="147">
        <v>2854.42</v>
      </c>
      <c r="F1855" s="147">
        <v>2830.17</v>
      </c>
      <c r="G1855" s="147">
        <v>24.25</v>
      </c>
      <c r="H1855" s="147">
        <v>2868.33</v>
      </c>
      <c r="I1855" s="147">
        <v>2844.08</v>
      </c>
      <c r="J1855" s="147">
        <v>24.25</v>
      </c>
    </row>
    <row r="1856" spans="1:10" x14ac:dyDescent="0.15">
      <c r="A1856" s="146">
        <v>8320.5</v>
      </c>
      <c r="B1856" s="146">
        <v>3399.67</v>
      </c>
      <c r="C1856" s="146">
        <v>3353.25</v>
      </c>
      <c r="D1856" s="146">
        <v>46.42</v>
      </c>
      <c r="E1856" s="146">
        <v>2856.58</v>
      </c>
      <c r="F1856" s="146">
        <v>2832.42</v>
      </c>
      <c r="G1856" s="146">
        <v>24.17</v>
      </c>
      <c r="H1856" s="146">
        <v>2870.5</v>
      </c>
      <c r="I1856" s="146">
        <v>2846.33</v>
      </c>
      <c r="J1856" s="146">
        <v>24.17</v>
      </c>
    </row>
    <row r="1857" spans="1:10" x14ac:dyDescent="0.15">
      <c r="A1857" s="147">
        <v>8325</v>
      </c>
      <c r="B1857" s="147">
        <v>3401.92</v>
      </c>
      <c r="C1857" s="147">
        <v>3355.75</v>
      </c>
      <c r="D1857" s="147">
        <v>46.17</v>
      </c>
      <c r="E1857" s="147">
        <v>2858.83</v>
      </c>
      <c r="F1857" s="147">
        <v>2834.83</v>
      </c>
      <c r="G1857" s="147">
        <v>24</v>
      </c>
      <c r="H1857" s="147">
        <v>2872.75</v>
      </c>
      <c r="I1857" s="147">
        <v>2848.75</v>
      </c>
      <c r="J1857" s="147">
        <v>24</v>
      </c>
    </row>
    <row r="1858" spans="1:10" x14ac:dyDescent="0.15">
      <c r="A1858" s="146">
        <v>8329.5</v>
      </c>
      <c r="B1858" s="146">
        <v>3404.17</v>
      </c>
      <c r="C1858" s="146">
        <v>3358.25</v>
      </c>
      <c r="D1858" s="146">
        <v>45.92</v>
      </c>
      <c r="E1858" s="146">
        <v>2861.08</v>
      </c>
      <c r="F1858" s="146">
        <v>2837.25</v>
      </c>
      <c r="G1858" s="146">
        <v>23.83</v>
      </c>
      <c r="H1858" s="146">
        <v>2875</v>
      </c>
      <c r="I1858" s="146">
        <v>2851.17</v>
      </c>
      <c r="J1858" s="146">
        <v>23.83</v>
      </c>
    </row>
    <row r="1859" spans="1:10" x14ac:dyDescent="0.15">
      <c r="A1859" s="147">
        <v>8334</v>
      </c>
      <c r="B1859" s="147">
        <v>3406.33</v>
      </c>
      <c r="C1859" s="147">
        <v>3360.67</v>
      </c>
      <c r="D1859" s="147">
        <v>45.67</v>
      </c>
      <c r="E1859" s="147">
        <v>2863.25</v>
      </c>
      <c r="F1859" s="147">
        <v>2839.5</v>
      </c>
      <c r="G1859" s="147">
        <v>23.75</v>
      </c>
      <c r="H1859" s="147">
        <v>2877.17</v>
      </c>
      <c r="I1859" s="147">
        <v>2853.42</v>
      </c>
      <c r="J1859" s="147">
        <v>23.75</v>
      </c>
    </row>
    <row r="1860" spans="1:10" x14ac:dyDescent="0.15">
      <c r="A1860" s="146">
        <v>8338.5</v>
      </c>
      <c r="B1860" s="146">
        <v>3408.58</v>
      </c>
      <c r="C1860" s="146">
        <v>3363.25</v>
      </c>
      <c r="D1860" s="146">
        <v>45.33</v>
      </c>
      <c r="E1860" s="146">
        <v>2865.5</v>
      </c>
      <c r="F1860" s="146">
        <v>2841.92</v>
      </c>
      <c r="G1860" s="146">
        <v>23.58</v>
      </c>
      <c r="H1860" s="146">
        <v>2879.42</v>
      </c>
      <c r="I1860" s="146">
        <v>2855.83</v>
      </c>
      <c r="J1860" s="146">
        <v>23.58</v>
      </c>
    </row>
    <row r="1861" spans="1:10" x14ac:dyDescent="0.15">
      <c r="A1861" s="147">
        <v>8343</v>
      </c>
      <c r="B1861" s="147">
        <v>3410.83</v>
      </c>
      <c r="C1861" s="147">
        <v>3365.75</v>
      </c>
      <c r="D1861" s="147">
        <v>45.08</v>
      </c>
      <c r="E1861" s="147">
        <v>2867.75</v>
      </c>
      <c r="F1861" s="147">
        <v>2844.33</v>
      </c>
      <c r="G1861" s="147">
        <v>23.42</v>
      </c>
      <c r="H1861" s="147">
        <v>2881.67</v>
      </c>
      <c r="I1861" s="147">
        <v>2858.25</v>
      </c>
      <c r="J1861" s="147">
        <v>23.42</v>
      </c>
    </row>
    <row r="1862" spans="1:10" x14ac:dyDescent="0.15">
      <c r="A1862" s="146">
        <v>8347.5</v>
      </c>
      <c r="B1862" s="146">
        <v>3413.08</v>
      </c>
      <c r="C1862" s="146">
        <v>3368.25</v>
      </c>
      <c r="D1862" s="146">
        <v>44.83</v>
      </c>
      <c r="E1862" s="146">
        <v>2870</v>
      </c>
      <c r="F1862" s="146">
        <v>2846.67</v>
      </c>
      <c r="G1862" s="146">
        <v>23.33</v>
      </c>
      <c r="H1862" s="146">
        <v>2883.92</v>
      </c>
      <c r="I1862" s="146">
        <v>2860.58</v>
      </c>
      <c r="J1862" s="146">
        <v>23.33</v>
      </c>
    </row>
    <row r="1863" spans="1:10" x14ac:dyDescent="0.15">
      <c r="A1863" s="147">
        <v>8352</v>
      </c>
      <c r="B1863" s="147">
        <v>3415.25</v>
      </c>
      <c r="C1863" s="147">
        <v>3370.67</v>
      </c>
      <c r="D1863" s="147">
        <v>44.58</v>
      </c>
      <c r="E1863" s="147">
        <v>2872.17</v>
      </c>
      <c r="F1863" s="147">
        <v>2849</v>
      </c>
      <c r="G1863" s="147">
        <v>23.17</v>
      </c>
      <c r="H1863" s="147">
        <v>2886.08</v>
      </c>
      <c r="I1863" s="147">
        <v>2862.92</v>
      </c>
      <c r="J1863" s="147">
        <v>23.17</v>
      </c>
    </row>
    <row r="1864" spans="1:10" x14ac:dyDescent="0.15">
      <c r="A1864" s="146">
        <v>8356.5</v>
      </c>
      <c r="B1864" s="146">
        <v>3417.5</v>
      </c>
      <c r="C1864" s="146">
        <v>3373.17</v>
      </c>
      <c r="D1864" s="146">
        <v>44.33</v>
      </c>
      <c r="E1864" s="146">
        <v>2874.42</v>
      </c>
      <c r="F1864" s="146">
        <v>2851.33</v>
      </c>
      <c r="G1864" s="146">
        <v>23.08</v>
      </c>
      <c r="H1864" s="146">
        <v>2888.33</v>
      </c>
      <c r="I1864" s="146">
        <v>2865.25</v>
      </c>
      <c r="J1864" s="146">
        <v>23.08</v>
      </c>
    </row>
    <row r="1865" spans="1:10" x14ac:dyDescent="0.15">
      <c r="A1865" s="147">
        <v>8361</v>
      </c>
      <c r="B1865" s="147">
        <v>3419.75</v>
      </c>
      <c r="C1865" s="147">
        <v>3375.67</v>
      </c>
      <c r="D1865" s="147">
        <v>44.08</v>
      </c>
      <c r="E1865" s="147">
        <v>2876.67</v>
      </c>
      <c r="F1865" s="147">
        <v>2853.75</v>
      </c>
      <c r="G1865" s="147">
        <v>22.92</v>
      </c>
      <c r="H1865" s="147">
        <v>2890.58</v>
      </c>
      <c r="I1865" s="147">
        <v>2867.67</v>
      </c>
      <c r="J1865" s="147">
        <v>22.92</v>
      </c>
    </row>
    <row r="1866" spans="1:10" x14ac:dyDescent="0.15">
      <c r="A1866" s="146">
        <v>8365.5</v>
      </c>
      <c r="B1866" s="146">
        <v>3422</v>
      </c>
      <c r="C1866" s="146">
        <v>3378.17</v>
      </c>
      <c r="D1866" s="146">
        <v>43.83</v>
      </c>
      <c r="E1866" s="146">
        <v>2878.92</v>
      </c>
      <c r="F1866" s="146">
        <v>2856.17</v>
      </c>
      <c r="G1866" s="146">
        <v>22.75</v>
      </c>
      <c r="H1866" s="146">
        <v>2892.83</v>
      </c>
      <c r="I1866" s="146">
        <v>2870.08</v>
      </c>
      <c r="J1866" s="146">
        <v>22.75</v>
      </c>
    </row>
    <row r="1867" spans="1:10" x14ac:dyDescent="0.15">
      <c r="A1867" s="147">
        <v>8370</v>
      </c>
      <c r="B1867" s="147">
        <v>3424.17</v>
      </c>
      <c r="C1867" s="147">
        <v>3380.67</v>
      </c>
      <c r="D1867" s="147">
        <v>43.5</v>
      </c>
      <c r="E1867" s="147">
        <v>2881.08</v>
      </c>
      <c r="F1867" s="147">
        <v>2858.42</v>
      </c>
      <c r="G1867" s="147">
        <v>22.67</v>
      </c>
      <c r="H1867" s="147">
        <v>2895</v>
      </c>
      <c r="I1867" s="147">
        <v>2872.33</v>
      </c>
      <c r="J1867" s="147">
        <v>22.67</v>
      </c>
    </row>
    <row r="1868" spans="1:10" x14ac:dyDescent="0.15">
      <c r="A1868" s="146">
        <v>8374.5</v>
      </c>
      <c r="B1868" s="146">
        <v>3426.42</v>
      </c>
      <c r="C1868" s="146">
        <v>3383.17</v>
      </c>
      <c r="D1868" s="146">
        <v>43.25</v>
      </c>
      <c r="E1868" s="146">
        <v>2883.33</v>
      </c>
      <c r="F1868" s="146">
        <v>2860.83</v>
      </c>
      <c r="G1868" s="146">
        <v>22.5</v>
      </c>
      <c r="H1868" s="146">
        <v>2897.25</v>
      </c>
      <c r="I1868" s="146">
        <v>2874.75</v>
      </c>
      <c r="J1868" s="146">
        <v>22.5</v>
      </c>
    </row>
    <row r="1869" spans="1:10" x14ac:dyDescent="0.15">
      <c r="A1869" s="147">
        <v>8379</v>
      </c>
      <c r="B1869" s="147">
        <v>3428.67</v>
      </c>
      <c r="C1869" s="147">
        <v>3385.67</v>
      </c>
      <c r="D1869" s="147">
        <v>43</v>
      </c>
      <c r="E1869" s="147">
        <v>2885.58</v>
      </c>
      <c r="F1869" s="147">
        <v>2863.25</v>
      </c>
      <c r="G1869" s="147">
        <v>22.33</v>
      </c>
      <c r="H1869" s="147">
        <v>2899.5</v>
      </c>
      <c r="I1869" s="147">
        <v>2877.17</v>
      </c>
      <c r="J1869" s="147">
        <v>22.33</v>
      </c>
    </row>
    <row r="1870" spans="1:10" x14ac:dyDescent="0.15">
      <c r="A1870" s="146">
        <v>8383.5</v>
      </c>
      <c r="B1870" s="146">
        <v>3430.83</v>
      </c>
      <c r="C1870" s="146">
        <v>3388.08</v>
      </c>
      <c r="D1870" s="146">
        <v>42.75</v>
      </c>
      <c r="E1870" s="146">
        <v>2887.75</v>
      </c>
      <c r="F1870" s="146">
        <v>2865.5</v>
      </c>
      <c r="G1870" s="146">
        <v>22.25</v>
      </c>
      <c r="H1870" s="146">
        <v>2901.67</v>
      </c>
      <c r="I1870" s="146">
        <v>2879.42</v>
      </c>
      <c r="J1870" s="146">
        <v>22.25</v>
      </c>
    </row>
    <row r="1871" spans="1:10" x14ac:dyDescent="0.15">
      <c r="A1871" s="147">
        <v>8388</v>
      </c>
      <c r="B1871" s="147">
        <v>3433.08</v>
      </c>
      <c r="C1871" s="147">
        <v>3390.58</v>
      </c>
      <c r="D1871" s="147">
        <v>42.5</v>
      </c>
      <c r="E1871" s="147">
        <v>2890</v>
      </c>
      <c r="F1871" s="147">
        <v>2867.92</v>
      </c>
      <c r="G1871" s="147">
        <v>22.08</v>
      </c>
      <c r="H1871" s="147">
        <v>2903.92</v>
      </c>
      <c r="I1871" s="147">
        <v>2881.83</v>
      </c>
      <c r="J1871" s="147">
        <v>22.08</v>
      </c>
    </row>
    <row r="1872" spans="1:10" x14ac:dyDescent="0.15">
      <c r="A1872" s="146">
        <v>8392.5</v>
      </c>
      <c r="B1872" s="146">
        <v>3435.33</v>
      </c>
      <c r="C1872" s="146">
        <v>3393.08</v>
      </c>
      <c r="D1872" s="146">
        <v>42.25</v>
      </c>
      <c r="E1872" s="146">
        <v>2892.25</v>
      </c>
      <c r="F1872" s="146">
        <v>2870.33</v>
      </c>
      <c r="G1872" s="146">
        <v>21.92</v>
      </c>
      <c r="H1872" s="146">
        <v>2906.17</v>
      </c>
      <c r="I1872" s="146">
        <v>2884.25</v>
      </c>
      <c r="J1872" s="146">
        <v>21.92</v>
      </c>
    </row>
    <row r="1873" spans="1:10" x14ac:dyDescent="0.15">
      <c r="A1873" s="147">
        <v>8397</v>
      </c>
      <c r="B1873" s="147">
        <v>3437.58</v>
      </c>
      <c r="C1873" s="147">
        <v>3395.67</v>
      </c>
      <c r="D1873" s="147">
        <v>41.92</v>
      </c>
      <c r="E1873" s="147">
        <v>2894.5</v>
      </c>
      <c r="F1873" s="147">
        <v>2872.67</v>
      </c>
      <c r="G1873" s="147">
        <v>21.83</v>
      </c>
      <c r="H1873" s="147">
        <v>2908.42</v>
      </c>
      <c r="I1873" s="147">
        <v>2886.58</v>
      </c>
      <c r="J1873" s="147">
        <v>21.83</v>
      </c>
    </row>
    <row r="1874" spans="1:10" x14ac:dyDescent="0.15">
      <c r="A1874" s="146">
        <v>8401.5</v>
      </c>
      <c r="B1874" s="146">
        <v>3439.75</v>
      </c>
      <c r="C1874" s="146">
        <v>3398.08</v>
      </c>
      <c r="D1874" s="146">
        <v>41.67</v>
      </c>
      <c r="E1874" s="146">
        <v>2896.67</v>
      </c>
      <c r="F1874" s="146">
        <v>2875</v>
      </c>
      <c r="G1874" s="146">
        <v>21.67</v>
      </c>
      <c r="H1874" s="146">
        <v>2910.58</v>
      </c>
      <c r="I1874" s="146">
        <v>2888.92</v>
      </c>
      <c r="J1874" s="146">
        <v>21.67</v>
      </c>
    </row>
    <row r="1875" spans="1:10" x14ac:dyDescent="0.15">
      <c r="A1875" s="147">
        <v>8406</v>
      </c>
      <c r="B1875" s="147">
        <v>3442</v>
      </c>
      <c r="C1875" s="147">
        <v>3400.58</v>
      </c>
      <c r="D1875" s="147">
        <v>41.42</v>
      </c>
      <c r="E1875" s="147">
        <v>2898.92</v>
      </c>
      <c r="F1875" s="147">
        <v>2877.33</v>
      </c>
      <c r="G1875" s="147">
        <v>21.58</v>
      </c>
      <c r="H1875" s="147">
        <v>2912.83</v>
      </c>
      <c r="I1875" s="147">
        <v>2891.25</v>
      </c>
      <c r="J1875" s="147">
        <v>21.58</v>
      </c>
    </row>
    <row r="1876" spans="1:10" x14ac:dyDescent="0.15">
      <c r="A1876" s="146">
        <v>8410.5</v>
      </c>
      <c r="B1876" s="146">
        <v>3444.25</v>
      </c>
      <c r="C1876" s="146">
        <v>3403.08</v>
      </c>
      <c r="D1876" s="146">
        <v>41.17</v>
      </c>
      <c r="E1876" s="146">
        <v>2901.17</v>
      </c>
      <c r="F1876" s="146">
        <v>2879.75</v>
      </c>
      <c r="G1876" s="146">
        <v>21.42</v>
      </c>
      <c r="H1876" s="146">
        <v>2915.08</v>
      </c>
      <c r="I1876" s="146">
        <v>2893.67</v>
      </c>
      <c r="J1876" s="146">
        <v>21.42</v>
      </c>
    </row>
    <row r="1877" spans="1:10" x14ac:dyDescent="0.15">
      <c r="A1877" s="147">
        <v>8415</v>
      </c>
      <c r="B1877" s="147">
        <v>3446.5</v>
      </c>
      <c r="C1877" s="147">
        <v>3405.58</v>
      </c>
      <c r="D1877" s="147">
        <v>40.92</v>
      </c>
      <c r="E1877" s="147">
        <v>2903.42</v>
      </c>
      <c r="F1877" s="147">
        <v>2882.17</v>
      </c>
      <c r="G1877" s="147">
        <v>21.25</v>
      </c>
      <c r="H1877" s="147">
        <v>2917.33</v>
      </c>
      <c r="I1877" s="147">
        <v>2896.08</v>
      </c>
      <c r="J1877" s="147">
        <v>21.25</v>
      </c>
    </row>
    <row r="1878" spans="1:10" x14ac:dyDescent="0.15">
      <c r="A1878" s="146">
        <v>8419.5</v>
      </c>
      <c r="B1878" s="146">
        <v>3448.67</v>
      </c>
      <c r="C1878" s="146">
        <v>3408</v>
      </c>
      <c r="D1878" s="146">
        <v>40.67</v>
      </c>
      <c r="E1878" s="146">
        <v>2905.58</v>
      </c>
      <c r="F1878" s="146">
        <v>2884.42</v>
      </c>
      <c r="G1878" s="146">
        <v>21.17</v>
      </c>
      <c r="H1878" s="146">
        <v>2919.5</v>
      </c>
      <c r="I1878" s="146">
        <v>2898.33</v>
      </c>
      <c r="J1878" s="146">
        <v>21.17</v>
      </c>
    </row>
    <row r="1879" spans="1:10" x14ac:dyDescent="0.15">
      <c r="A1879" s="147">
        <v>8424</v>
      </c>
      <c r="B1879" s="147">
        <v>3450.92</v>
      </c>
      <c r="C1879" s="147">
        <v>3410.58</v>
      </c>
      <c r="D1879" s="147">
        <v>40.33</v>
      </c>
      <c r="E1879" s="147">
        <v>2907.83</v>
      </c>
      <c r="F1879" s="147">
        <v>2886.83</v>
      </c>
      <c r="G1879" s="147">
        <v>21</v>
      </c>
      <c r="H1879" s="147">
        <v>2921.75</v>
      </c>
      <c r="I1879" s="147">
        <v>2900.75</v>
      </c>
      <c r="J1879" s="147">
        <v>21</v>
      </c>
    </row>
    <row r="1880" spans="1:10" x14ac:dyDescent="0.15">
      <c r="A1880" s="146">
        <v>8428.5</v>
      </c>
      <c r="B1880" s="146">
        <v>3453.17</v>
      </c>
      <c r="C1880" s="146">
        <v>3413.08</v>
      </c>
      <c r="D1880" s="146">
        <v>40.08</v>
      </c>
      <c r="E1880" s="146">
        <v>2910.08</v>
      </c>
      <c r="F1880" s="146">
        <v>2889.25</v>
      </c>
      <c r="G1880" s="146">
        <v>20.83</v>
      </c>
      <c r="H1880" s="146">
        <v>2924</v>
      </c>
      <c r="I1880" s="146">
        <v>2903.17</v>
      </c>
      <c r="J1880" s="146">
        <v>20.83</v>
      </c>
    </row>
    <row r="1881" spans="1:10" x14ac:dyDescent="0.15">
      <c r="A1881" s="147">
        <v>8433</v>
      </c>
      <c r="B1881" s="147">
        <v>3455.42</v>
      </c>
      <c r="C1881" s="147">
        <v>3415.58</v>
      </c>
      <c r="D1881" s="147">
        <v>39.83</v>
      </c>
      <c r="E1881" s="147">
        <v>2912.33</v>
      </c>
      <c r="F1881" s="147">
        <v>2891.58</v>
      </c>
      <c r="G1881" s="147">
        <v>20.75</v>
      </c>
      <c r="H1881" s="147">
        <v>2926.25</v>
      </c>
      <c r="I1881" s="147">
        <v>2905.5</v>
      </c>
      <c r="J1881" s="147">
        <v>20.75</v>
      </c>
    </row>
    <row r="1882" spans="1:10" x14ac:dyDescent="0.15">
      <c r="A1882" s="146">
        <v>8437.5</v>
      </c>
      <c r="B1882" s="146">
        <v>3457.58</v>
      </c>
      <c r="C1882" s="146">
        <v>3418</v>
      </c>
      <c r="D1882" s="146">
        <v>39.58</v>
      </c>
      <c r="E1882" s="146">
        <v>2914.5</v>
      </c>
      <c r="F1882" s="146">
        <v>2893.92</v>
      </c>
      <c r="G1882" s="146">
        <v>20.58</v>
      </c>
      <c r="H1882" s="146">
        <v>2928.42</v>
      </c>
      <c r="I1882" s="146">
        <v>2907.83</v>
      </c>
      <c r="J1882" s="146">
        <v>20.58</v>
      </c>
    </row>
    <row r="1883" spans="1:10" x14ac:dyDescent="0.15">
      <c r="A1883" s="147">
        <v>8442</v>
      </c>
      <c r="B1883" s="147">
        <v>3459.83</v>
      </c>
      <c r="C1883" s="147">
        <v>3420.5</v>
      </c>
      <c r="D1883" s="147">
        <v>39.33</v>
      </c>
      <c r="E1883" s="147">
        <v>2916.75</v>
      </c>
      <c r="F1883" s="147">
        <v>2896.33</v>
      </c>
      <c r="G1883" s="147">
        <v>20.420000000000002</v>
      </c>
      <c r="H1883" s="147">
        <v>2930.67</v>
      </c>
      <c r="I1883" s="147">
        <v>2910.25</v>
      </c>
      <c r="J1883" s="147">
        <v>20.420000000000002</v>
      </c>
    </row>
    <row r="1884" spans="1:10" x14ac:dyDescent="0.15">
      <c r="A1884" s="146">
        <v>8446.5</v>
      </c>
      <c r="B1884" s="146">
        <v>3462.08</v>
      </c>
      <c r="C1884" s="146">
        <v>3423</v>
      </c>
      <c r="D1884" s="146">
        <v>39.08</v>
      </c>
      <c r="E1884" s="146">
        <v>2919</v>
      </c>
      <c r="F1884" s="146">
        <v>2898.67</v>
      </c>
      <c r="G1884" s="146">
        <v>20.329999999999998</v>
      </c>
      <c r="H1884" s="146">
        <v>2932.92</v>
      </c>
      <c r="I1884" s="146">
        <v>2912.58</v>
      </c>
      <c r="J1884" s="146">
        <v>20.329999999999998</v>
      </c>
    </row>
    <row r="1885" spans="1:10" x14ac:dyDescent="0.15">
      <c r="A1885" s="147">
        <v>8451</v>
      </c>
      <c r="B1885" s="147">
        <v>3464.25</v>
      </c>
      <c r="C1885" s="147">
        <v>3425.5</v>
      </c>
      <c r="D1885" s="147">
        <v>38.75</v>
      </c>
      <c r="E1885" s="147">
        <v>2921.17</v>
      </c>
      <c r="F1885" s="147">
        <v>2901</v>
      </c>
      <c r="G1885" s="147">
        <v>20.170000000000002</v>
      </c>
      <c r="H1885" s="147">
        <v>2935.08</v>
      </c>
      <c r="I1885" s="147">
        <v>2914.92</v>
      </c>
      <c r="J1885" s="147">
        <v>20.170000000000002</v>
      </c>
    </row>
    <row r="1886" spans="1:10" x14ac:dyDescent="0.15">
      <c r="A1886" s="146">
        <v>8455.5</v>
      </c>
      <c r="B1886" s="146">
        <v>3466.5</v>
      </c>
      <c r="C1886" s="146">
        <v>3428</v>
      </c>
      <c r="D1886" s="146">
        <v>38.5</v>
      </c>
      <c r="E1886" s="146">
        <v>2923.42</v>
      </c>
      <c r="F1886" s="146">
        <v>2903.33</v>
      </c>
      <c r="G1886" s="146">
        <v>20.079999999999998</v>
      </c>
      <c r="H1886" s="146">
        <v>2937.33</v>
      </c>
      <c r="I1886" s="146">
        <v>2917.25</v>
      </c>
      <c r="J1886" s="146">
        <v>20.079999999999998</v>
      </c>
    </row>
    <row r="1887" spans="1:10" x14ac:dyDescent="0.15">
      <c r="A1887" s="147">
        <v>8460</v>
      </c>
      <c r="B1887" s="147">
        <v>3468.75</v>
      </c>
      <c r="C1887" s="147">
        <v>3430.5</v>
      </c>
      <c r="D1887" s="147">
        <v>38.25</v>
      </c>
      <c r="E1887" s="147">
        <v>2925.67</v>
      </c>
      <c r="F1887" s="147">
        <v>2905.75</v>
      </c>
      <c r="G1887" s="147">
        <v>19.920000000000002</v>
      </c>
      <c r="H1887" s="147">
        <v>2939.58</v>
      </c>
      <c r="I1887" s="147">
        <v>2919.67</v>
      </c>
      <c r="J1887" s="147">
        <v>19.920000000000002</v>
      </c>
    </row>
    <row r="1888" spans="1:10" x14ac:dyDescent="0.15">
      <c r="A1888" s="146">
        <v>8464.5</v>
      </c>
      <c r="B1888" s="146">
        <v>3471</v>
      </c>
      <c r="C1888" s="146">
        <v>3433</v>
      </c>
      <c r="D1888" s="146">
        <v>38</v>
      </c>
      <c r="E1888" s="146">
        <v>2927.92</v>
      </c>
      <c r="F1888" s="146">
        <v>2908.17</v>
      </c>
      <c r="G1888" s="146">
        <v>19.75</v>
      </c>
      <c r="H1888" s="146">
        <v>2941.83</v>
      </c>
      <c r="I1888" s="146">
        <v>2922.08</v>
      </c>
      <c r="J1888" s="146">
        <v>19.75</v>
      </c>
    </row>
    <row r="1889" spans="1:10" x14ac:dyDescent="0.15">
      <c r="A1889" s="147">
        <v>8469</v>
      </c>
      <c r="B1889" s="147">
        <v>3473.17</v>
      </c>
      <c r="C1889" s="147">
        <v>3435.42</v>
      </c>
      <c r="D1889" s="147">
        <v>37.75</v>
      </c>
      <c r="E1889" s="147">
        <v>2930.08</v>
      </c>
      <c r="F1889" s="147">
        <v>2910.42</v>
      </c>
      <c r="G1889" s="147">
        <v>19.670000000000002</v>
      </c>
      <c r="H1889" s="147">
        <v>2944</v>
      </c>
      <c r="I1889" s="147">
        <v>2924.33</v>
      </c>
      <c r="J1889" s="147">
        <v>19.670000000000002</v>
      </c>
    </row>
    <row r="1890" spans="1:10" x14ac:dyDescent="0.15">
      <c r="A1890" s="146">
        <v>8473.5</v>
      </c>
      <c r="B1890" s="146">
        <v>3475.42</v>
      </c>
      <c r="C1890" s="146">
        <v>3437.92</v>
      </c>
      <c r="D1890" s="146">
        <v>37.5</v>
      </c>
      <c r="E1890" s="146">
        <v>2932.33</v>
      </c>
      <c r="F1890" s="146">
        <v>2912.83</v>
      </c>
      <c r="G1890" s="146">
        <v>19.5</v>
      </c>
      <c r="H1890" s="146">
        <v>2946.25</v>
      </c>
      <c r="I1890" s="146">
        <v>2926.75</v>
      </c>
      <c r="J1890" s="146">
        <v>19.5</v>
      </c>
    </row>
    <row r="1891" spans="1:10" x14ac:dyDescent="0.15">
      <c r="A1891" s="147">
        <v>8478</v>
      </c>
      <c r="B1891" s="147">
        <v>3477.67</v>
      </c>
      <c r="C1891" s="147">
        <v>3440.5</v>
      </c>
      <c r="D1891" s="147">
        <v>37.17</v>
      </c>
      <c r="E1891" s="147">
        <v>2934.58</v>
      </c>
      <c r="F1891" s="147">
        <v>2915.25</v>
      </c>
      <c r="G1891" s="147">
        <v>19.329999999999998</v>
      </c>
      <c r="H1891" s="147">
        <v>2948.5</v>
      </c>
      <c r="I1891" s="147">
        <v>2929.17</v>
      </c>
      <c r="J1891" s="147">
        <v>19.329999999999998</v>
      </c>
    </row>
    <row r="1892" spans="1:10" x14ac:dyDescent="0.15">
      <c r="A1892" s="146">
        <v>8482.5</v>
      </c>
      <c r="B1892" s="146">
        <v>3479.92</v>
      </c>
      <c r="C1892" s="146">
        <v>3443</v>
      </c>
      <c r="D1892" s="146">
        <v>36.92</v>
      </c>
      <c r="E1892" s="146">
        <v>2936.83</v>
      </c>
      <c r="F1892" s="146">
        <v>2917.58</v>
      </c>
      <c r="G1892" s="146">
        <v>19.25</v>
      </c>
      <c r="H1892" s="146">
        <v>2950.75</v>
      </c>
      <c r="I1892" s="146">
        <v>2931.5</v>
      </c>
      <c r="J1892" s="146">
        <v>19.25</v>
      </c>
    </row>
    <row r="1893" spans="1:10" x14ac:dyDescent="0.15">
      <c r="A1893" s="147">
        <v>8487</v>
      </c>
      <c r="B1893" s="147">
        <v>3482.08</v>
      </c>
      <c r="C1893" s="147">
        <v>3445.42</v>
      </c>
      <c r="D1893" s="147">
        <v>36.67</v>
      </c>
      <c r="E1893" s="147">
        <v>2939</v>
      </c>
      <c r="F1893" s="147">
        <v>2919.92</v>
      </c>
      <c r="G1893" s="147">
        <v>19.079999999999998</v>
      </c>
      <c r="H1893" s="147">
        <v>2952.92</v>
      </c>
      <c r="I1893" s="147">
        <v>2933.83</v>
      </c>
      <c r="J1893" s="147">
        <v>19.079999999999998</v>
      </c>
    </row>
    <row r="1894" spans="1:10" x14ac:dyDescent="0.15">
      <c r="A1894" s="146">
        <v>8491.5</v>
      </c>
      <c r="B1894" s="146">
        <v>3484.33</v>
      </c>
      <c r="C1894" s="146">
        <v>3447.92</v>
      </c>
      <c r="D1894" s="146">
        <v>36.42</v>
      </c>
      <c r="E1894" s="146">
        <v>2941.25</v>
      </c>
      <c r="F1894" s="146">
        <v>2922.33</v>
      </c>
      <c r="G1894" s="146">
        <v>18.920000000000002</v>
      </c>
      <c r="H1894" s="146">
        <v>2955.17</v>
      </c>
      <c r="I1894" s="146">
        <v>2936.25</v>
      </c>
      <c r="J1894" s="146">
        <v>18.920000000000002</v>
      </c>
    </row>
    <row r="1895" spans="1:10" x14ac:dyDescent="0.15">
      <c r="A1895" s="147">
        <v>8496</v>
      </c>
      <c r="B1895" s="147">
        <v>3486.58</v>
      </c>
      <c r="C1895" s="147">
        <v>3450.42</v>
      </c>
      <c r="D1895" s="147">
        <v>36.17</v>
      </c>
      <c r="E1895" s="147">
        <v>2943.5</v>
      </c>
      <c r="F1895" s="147">
        <v>2924.67</v>
      </c>
      <c r="G1895" s="147">
        <v>18.829999999999998</v>
      </c>
      <c r="H1895" s="147">
        <v>2957.42</v>
      </c>
      <c r="I1895" s="147">
        <v>2938.58</v>
      </c>
      <c r="J1895" s="147">
        <v>18.829999999999998</v>
      </c>
    </row>
    <row r="1896" spans="1:10" x14ac:dyDescent="0.15">
      <c r="A1896" s="146">
        <v>8500.5</v>
      </c>
      <c r="B1896" s="146">
        <v>3488.75</v>
      </c>
      <c r="C1896" s="146">
        <v>3452.83</v>
      </c>
      <c r="D1896" s="146">
        <v>35.92</v>
      </c>
      <c r="E1896" s="146">
        <v>2945.67</v>
      </c>
      <c r="F1896" s="146">
        <v>2927</v>
      </c>
      <c r="G1896" s="146">
        <v>18.670000000000002</v>
      </c>
      <c r="H1896" s="146">
        <v>2959.58</v>
      </c>
      <c r="I1896" s="146">
        <v>2940.92</v>
      </c>
      <c r="J1896" s="146">
        <v>18.670000000000002</v>
      </c>
    </row>
    <row r="1897" spans="1:10" x14ac:dyDescent="0.15">
      <c r="A1897" s="147">
        <v>8505</v>
      </c>
      <c r="B1897" s="147">
        <v>3491</v>
      </c>
      <c r="C1897" s="147">
        <v>3455.42</v>
      </c>
      <c r="D1897" s="147">
        <v>35.58</v>
      </c>
      <c r="E1897" s="147">
        <v>2947.92</v>
      </c>
      <c r="F1897" s="147">
        <v>2929.33</v>
      </c>
      <c r="G1897" s="147">
        <v>18.579999999999998</v>
      </c>
      <c r="H1897" s="147">
        <v>2961.83</v>
      </c>
      <c r="I1897" s="147">
        <v>2943.25</v>
      </c>
      <c r="J1897" s="147">
        <v>18.579999999999998</v>
      </c>
    </row>
    <row r="1898" spans="1:10" x14ac:dyDescent="0.15">
      <c r="A1898" s="146">
        <v>8509.5</v>
      </c>
      <c r="B1898" s="146">
        <v>3493.25</v>
      </c>
      <c r="C1898" s="146">
        <v>3457.92</v>
      </c>
      <c r="D1898" s="146">
        <v>35.33</v>
      </c>
      <c r="E1898" s="146">
        <v>2950.17</v>
      </c>
      <c r="F1898" s="146">
        <v>2931.75</v>
      </c>
      <c r="G1898" s="146">
        <v>18.420000000000002</v>
      </c>
      <c r="H1898" s="146">
        <v>2964.08</v>
      </c>
      <c r="I1898" s="146">
        <v>2945.67</v>
      </c>
      <c r="J1898" s="146">
        <v>18.420000000000002</v>
      </c>
    </row>
    <row r="1899" spans="1:10" x14ac:dyDescent="0.15">
      <c r="A1899" s="147">
        <v>8514</v>
      </c>
      <c r="B1899" s="147">
        <v>3495.5</v>
      </c>
      <c r="C1899" s="147">
        <v>3460.42</v>
      </c>
      <c r="D1899" s="147">
        <v>35.08</v>
      </c>
      <c r="E1899" s="147">
        <v>2952.42</v>
      </c>
      <c r="F1899" s="147">
        <v>2934.17</v>
      </c>
      <c r="G1899" s="147">
        <v>18.25</v>
      </c>
      <c r="H1899" s="147">
        <v>2966.33</v>
      </c>
      <c r="I1899" s="147">
        <v>2948.08</v>
      </c>
      <c r="J1899" s="147">
        <v>18.25</v>
      </c>
    </row>
    <row r="1900" spans="1:10" x14ac:dyDescent="0.15">
      <c r="A1900" s="146">
        <v>8518.5</v>
      </c>
      <c r="B1900" s="146">
        <v>3497.67</v>
      </c>
      <c r="C1900" s="146">
        <v>3462.83</v>
      </c>
      <c r="D1900" s="146">
        <v>34.83</v>
      </c>
      <c r="E1900" s="146">
        <v>2954.58</v>
      </c>
      <c r="F1900" s="146">
        <v>2936.42</v>
      </c>
      <c r="G1900" s="146">
        <v>18.170000000000002</v>
      </c>
      <c r="H1900" s="146">
        <v>2968.5</v>
      </c>
      <c r="I1900" s="146">
        <v>2950.33</v>
      </c>
      <c r="J1900" s="146">
        <v>18.170000000000002</v>
      </c>
    </row>
    <row r="1901" spans="1:10" x14ac:dyDescent="0.15">
      <c r="A1901" s="147">
        <v>8523</v>
      </c>
      <c r="B1901" s="147">
        <v>3499.92</v>
      </c>
      <c r="C1901" s="147">
        <v>3465.33</v>
      </c>
      <c r="D1901" s="147">
        <v>34.58</v>
      </c>
      <c r="E1901" s="147">
        <v>2956.83</v>
      </c>
      <c r="F1901" s="147">
        <v>2938.83</v>
      </c>
      <c r="G1901" s="147">
        <v>18</v>
      </c>
      <c r="H1901" s="147">
        <v>2970.75</v>
      </c>
      <c r="I1901" s="147">
        <v>2952.75</v>
      </c>
      <c r="J1901" s="147">
        <v>18</v>
      </c>
    </row>
    <row r="1902" spans="1:10" x14ac:dyDescent="0.15">
      <c r="A1902" s="146">
        <v>8527.5</v>
      </c>
      <c r="B1902" s="146">
        <v>3502.17</v>
      </c>
      <c r="C1902" s="146">
        <v>3467.83</v>
      </c>
      <c r="D1902" s="146">
        <v>34.33</v>
      </c>
      <c r="E1902" s="146">
        <v>2959.08</v>
      </c>
      <c r="F1902" s="146">
        <v>2941.25</v>
      </c>
      <c r="G1902" s="146">
        <v>17.829999999999998</v>
      </c>
      <c r="H1902" s="146">
        <v>2973</v>
      </c>
      <c r="I1902" s="146">
        <v>2955.17</v>
      </c>
      <c r="J1902" s="146">
        <v>17.829999999999998</v>
      </c>
    </row>
    <row r="1903" spans="1:10" x14ac:dyDescent="0.15">
      <c r="A1903" s="147">
        <v>8532</v>
      </c>
      <c r="B1903" s="147">
        <v>3504.42</v>
      </c>
      <c r="C1903" s="147">
        <v>3470.42</v>
      </c>
      <c r="D1903" s="147">
        <v>34</v>
      </c>
      <c r="E1903" s="147">
        <v>2961.33</v>
      </c>
      <c r="F1903" s="147">
        <v>2943.58</v>
      </c>
      <c r="G1903" s="147">
        <v>17.75</v>
      </c>
      <c r="H1903" s="147">
        <v>2975.25</v>
      </c>
      <c r="I1903" s="147">
        <v>2957.5</v>
      </c>
      <c r="J1903" s="147">
        <v>17.75</v>
      </c>
    </row>
    <row r="1904" spans="1:10" x14ac:dyDescent="0.15">
      <c r="A1904" s="146">
        <v>8536.5</v>
      </c>
      <c r="B1904" s="146">
        <v>3506.58</v>
      </c>
      <c r="C1904" s="146">
        <v>3472.83</v>
      </c>
      <c r="D1904" s="146">
        <v>33.75</v>
      </c>
      <c r="E1904" s="146">
        <v>2963.5</v>
      </c>
      <c r="F1904" s="146">
        <v>2945.92</v>
      </c>
      <c r="G1904" s="146">
        <v>17.579999999999998</v>
      </c>
      <c r="H1904" s="146">
        <v>2977.42</v>
      </c>
      <c r="I1904" s="146">
        <v>2959.83</v>
      </c>
      <c r="J1904" s="146">
        <v>17.579999999999998</v>
      </c>
    </row>
    <row r="1905" spans="1:10" x14ac:dyDescent="0.15">
      <c r="A1905" s="147">
        <v>8541</v>
      </c>
      <c r="B1905" s="147">
        <v>3508.83</v>
      </c>
      <c r="C1905" s="147">
        <v>3475.33</v>
      </c>
      <c r="D1905" s="147">
        <v>33.5</v>
      </c>
      <c r="E1905" s="147">
        <v>2965.75</v>
      </c>
      <c r="F1905" s="147">
        <v>2948.33</v>
      </c>
      <c r="G1905" s="147">
        <v>17.420000000000002</v>
      </c>
      <c r="H1905" s="147">
        <v>2979.67</v>
      </c>
      <c r="I1905" s="147">
        <v>2962.25</v>
      </c>
      <c r="J1905" s="147">
        <v>17.420000000000002</v>
      </c>
    </row>
    <row r="1906" spans="1:10" x14ac:dyDescent="0.15">
      <c r="A1906" s="146">
        <v>8545.5</v>
      </c>
      <c r="B1906" s="146">
        <v>3511.08</v>
      </c>
      <c r="C1906" s="146">
        <v>3477.83</v>
      </c>
      <c r="D1906" s="146">
        <v>33.25</v>
      </c>
      <c r="E1906" s="146">
        <v>2968</v>
      </c>
      <c r="F1906" s="146">
        <v>2950.67</v>
      </c>
      <c r="G1906" s="146">
        <v>17.329999999999998</v>
      </c>
      <c r="H1906" s="146">
        <v>2981.92</v>
      </c>
      <c r="I1906" s="146">
        <v>2964.58</v>
      </c>
      <c r="J1906" s="146">
        <v>17.329999999999998</v>
      </c>
    </row>
    <row r="1907" spans="1:10" x14ac:dyDescent="0.15">
      <c r="A1907" s="147">
        <v>8550</v>
      </c>
      <c r="B1907" s="147">
        <v>3513.25</v>
      </c>
      <c r="C1907" s="147">
        <v>3480.25</v>
      </c>
      <c r="D1907" s="147">
        <v>33</v>
      </c>
      <c r="E1907" s="147">
        <v>2970.17</v>
      </c>
      <c r="F1907" s="147">
        <v>2953</v>
      </c>
      <c r="G1907" s="147">
        <v>17.170000000000002</v>
      </c>
      <c r="H1907" s="147">
        <v>2984.08</v>
      </c>
      <c r="I1907" s="147">
        <v>2966.92</v>
      </c>
      <c r="J1907" s="147">
        <v>17.170000000000002</v>
      </c>
    </row>
    <row r="1908" spans="1:10" x14ac:dyDescent="0.15">
      <c r="A1908" s="146">
        <v>8554.5</v>
      </c>
      <c r="B1908" s="146">
        <v>3515.5</v>
      </c>
      <c r="C1908" s="146">
        <v>3482.75</v>
      </c>
      <c r="D1908" s="146">
        <v>32.75</v>
      </c>
      <c r="E1908" s="146">
        <v>2972.42</v>
      </c>
      <c r="F1908" s="146">
        <v>2955.33</v>
      </c>
      <c r="G1908" s="146">
        <v>17.079999999999998</v>
      </c>
      <c r="H1908" s="146">
        <v>2986.33</v>
      </c>
      <c r="I1908" s="146">
        <v>2969.25</v>
      </c>
      <c r="J1908" s="146">
        <v>17.079999999999998</v>
      </c>
    </row>
    <row r="1909" spans="1:10" x14ac:dyDescent="0.15">
      <c r="A1909" s="147">
        <v>8559</v>
      </c>
      <c r="B1909" s="147">
        <v>3517.75</v>
      </c>
      <c r="C1909" s="147">
        <v>3485.33</v>
      </c>
      <c r="D1909" s="147">
        <v>32.42</v>
      </c>
      <c r="E1909" s="147">
        <v>2974.67</v>
      </c>
      <c r="F1909" s="147">
        <v>2957.75</v>
      </c>
      <c r="G1909" s="147">
        <v>16.920000000000002</v>
      </c>
      <c r="H1909" s="147">
        <v>2988.58</v>
      </c>
      <c r="I1909" s="147">
        <v>2971.67</v>
      </c>
      <c r="J1909" s="147">
        <v>16.920000000000002</v>
      </c>
    </row>
    <row r="1910" spans="1:10" x14ac:dyDescent="0.15">
      <c r="A1910" s="146">
        <v>8563.5</v>
      </c>
      <c r="B1910" s="146">
        <v>3520</v>
      </c>
      <c r="C1910" s="146">
        <v>3487.83</v>
      </c>
      <c r="D1910" s="146">
        <v>32.17</v>
      </c>
      <c r="E1910" s="146">
        <v>2976.92</v>
      </c>
      <c r="F1910" s="146">
        <v>2960.17</v>
      </c>
      <c r="G1910" s="146">
        <v>16.75</v>
      </c>
      <c r="H1910" s="146">
        <v>2990.83</v>
      </c>
      <c r="I1910" s="146">
        <v>2974.08</v>
      </c>
      <c r="J1910" s="146">
        <v>16.75</v>
      </c>
    </row>
    <row r="1911" spans="1:10" x14ac:dyDescent="0.15">
      <c r="A1911" s="147">
        <v>8568</v>
      </c>
      <c r="B1911" s="147">
        <v>3522.17</v>
      </c>
      <c r="C1911" s="147">
        <v>3490.25</v>
      </c>
      <c r="D1911" s="147">
        <v>31.92</v>
      </c>
      <c r="E1911" s="147">
        <v>2979.08</v>
      </c>
      <c r="F1911" s="147">
        <v>2962.42</v>
      </c>
      <c r="G1911" s="147">
        <v>16.670000000000002</v>
      </c>
      <c r="H1911" s="147">
        <v>2993</v>
      </c>
      <c r="I1911" s="147">
        <v>2976.33</v>
      </c>
      <c r="J1911" s="147">
        <v>16.670000000000002</v>
      </c>
    </row>
    <row r="1912" spans="1:10" x14ac:dyDescent="0.15">
      <c r="A1912" s="146">
        <v>8572.5</v>
      </c>
      <c r="B1912" s="146">
        <v>3524.42</v>
      </c>
      <c r="C1912" s="146">
        <v>3492.75</v>
      </c>
      <c r="D1912" s="146">
        <v>31.67</v>
      </c>
      <c r="E1912" s="146">
        <v>2981.33</v>
      </c>
      <c r="F1912" s="146">
        <v>2964.83</v>
      </c>
      <c r="G1912" s="146">
        <v>16.5</v>
      </c>
      <c r="H1912" s="146">
        <v>2995.25</v>
      </c>
      <c r="I1912" s="146">
        <v>2978.75</v>
      </c>
      <c r="J1912" s="146">
        <v>16.5</v>
      </c>
    </row>
    <row r="1913" spans="1:10" x14ac:dyDescent="0.15">
      <c r="A1913" s="147">
        <v>8577</v>
      </c>
      <c r="B1913" s="147">
        <v>3526.67</v>
      </c>
      <c r="C1913" s="147">
        <v>3495.25</v>
      </c>
      <c r="D1913" s="147">
        <v>31.42</v>
      </c>
      <c r="E1913" s="147">
        <v>2983.58</v>
      </c>
      <c r="F1913" s="147">
        <v>2967.25</v>
      </c>
      <c r="G1913" s="147">
        <v>16.329999999999998</v>
      </c>
      <c r="H1913" s="147">
        <v>2997.5</v>
      </c>
      <c r="I1913" s="147">
        <v>2981.17</v>
      </c>
      <c r="J1913" s="147">
        <v>16.329999999999998</v>
      </c>
    </row>
    <row r="1914" spans="1:10" x14ac:dyDescent="0.15">
      <c r="A1914" s="146">
        <v>8581.5</v>
      </c>
      <c r="B1914" s="146">
        <v>3528.92</v>
      </c>
      <c r="C1914" s="146">
        <v>3497.75</v>
      </c>
      <c r="D1914" s="146">
        <v>31.17</v>
      </c>
      <c r="E1914" s="146">
        <v>2985.83</v>
      </c>
      <c r="F1914" s="146">
        <v>2969.58</v>
      </c>
      <c r="G1914" s="146">
        <v>16.25</v>
      </c>
      <c r="H1914" s="146">
        <v>2999.75</v>
      </c>
      <c r="I1914" s="146">
        <v>2983.5</v>
      </c>
      <c r="J1914" s="146">
        <v>16.25</v>
      </c>
    </row>
    <row r="1915" spans="1:10" x14ac:dyDescent="0.15">
      <c r="A1915" s="147">
        <v>8586</v>
      </c>
      <c r="B1915" s="147">
        <v>3531.08</v>
      </c>
      <c r="C1915" s="147">
        <v>3500.25</v>
      </c>
      <c r="D1915" s="147">
        <v>30.83</v>
      </c>
      <c r="E1915" s="147">
        <v>2988</v>
      </c>
      <c r="F1915" s="147">
        <v>2971.92</v>
      </c>
      <c r="G1915" s="147">
        <v>16.079999999999998</v>
      </c>
      <c r="H1915" s="147">
        <v>3001.92</v>
      </c>
      <c r="I1915" s="147">
        <v>2985.83</v>
      </c>
      <c r="J1915" s="147">
        <v>16.079999999999998</v>
      </c>
    </row>
    <row r="1916" spans="1:10" x14ac:dyDescent="0.15">
      <c r="A1916" s="146">
        <v>8590.5</v>
      </c>
      <c r="B1916" s="146">
        <v>3533.33</v>
      </c>
      <c r="C1916" s="146">
        <v>3502.75</v>
      </c>
      <c r="D1916" s="146">
        <v>30.58</v>
      </c>
      <c r="E1916" s="146">
        <v>2990.25</v>
      </c>
      <c r="F1916" s="146">
        <v>2974.33</v>
      </c>
      <c r="G1916" s="146">
        <v>15.92</v>
      </c>
      <c r="H1916" s="146">
        <v>3004.17</v>
      </c>
      <c r="I1916" s="146">
        <v>2988.25</v>
      </c>
      <c r="J1916" s="146">
        <v>15.92</v>
      </c>
    </row>
    <row r="1917" spans="1:10" x14ac:dyDescent="0.15">
      <c r="A1917" s="147">
        <v>8595</v>
      </c>
      <c r="B1917" s="147">
        <v>3535.58</v>
      </c>
      <c r="C1917" s="147">
        <v>3505.25</v>
      </c>
      <c r="D1917" s="147">
        <v>30.33</v>
      </c>
      <c r="E1917" s="147">
        <v>2992.5</v>
      </c>
      <c r="F1917" s="147">
        <v>2976.67</v>
      </c>
      <c r="G1917" s="147">
        <v>15.83</v>
      </c>
      <c r="H1917" s="147">
        <v>3006.42</v>
      </c>
      <c r="I1917" s="147">
        <v>2990.58</v>
      </c>
      <c r="J1917" s="147">
        <v>15.83</v>
      </c>
    </row>
    <row r="1918" spans="1:10" x14ac:dyDescent="0.15">
      <c r="A1918" s="146">
        <v>8599.5</v>
      </c>
      <c r="B1918" s="146">
        <v>3537.83</v>
      </c>
      <c r="C1918" s="146">
        <v>3507.75</v>
      </c>
      <c r="D1918" s="146">
        <v>30.08</v>
      </c>
      <c r="E1918" s="146">
        <v>2994.75</v>
      </c>
      <c r="F1918" s="146">
        <v>2979.08</v>
      </c>
      <c r="G1918" s="146">
        <v>15.67</v>
      </c>
      <c r="H1918" s="146">
        <v>3008.67</v>
      </c>
      <c r="I1918" s="146">
        <v>2993</v>
      </c>
      <c r="J1918" s="146">
        <v>15.67</v>
      </c>
    </row>
    <row r="1919" spans="1:10" x14ac:dyDescent="0.15">
      <c r="A1919" s="147">
        <v>8604</v>
      </c>
      <c r="B1919" s="147">
        <v>3540</v>
      </c>
      <c r="C1919" s="147">
        <v>3510.17</v>
      </c>
      <c r="D1919" s="147">
        <v>29.83</v>
      </c>
      <c r="E1919" s="147">
        <v>2996.92</v>
      </c>
      <c r="F1919" s="147">
        <v>2981.33</v>
      </c>
      <c r="G1919" s="147">
        <v>15.58</v>
      </c>
      <c r="H1919" s="147">
        <v>3010.83</v>
      </c>
      <c r="I1919" s="147">
        <v>2995.25</v>
      </c>
      <c r="J1919" s="147">
        <v>15.58</v>
      </c>
    </row>
    <row r="1920" spans="1:10" x14ac:dyDescent="0.15">
      <c r="A1920" s="146">
        <v>8608.5</v>
      </c>
      <c r="B1920" s="146">
        <v>3542.25</v>
      </c>
      <c r="C1920" s="146">
        <v>3512.67</v>
      </c>
      <c r="D1920" s="146">
        <v>29.58</v>
      </c>
      <c r="E1920" s="146">
        <v>2999.17</v>
      </c>
      <c r="F1920" s="146">
        <v>2983.75</v>
      </c>
      <c r="G1920" s="146">
        <v>15.42</v>
      </c>
      <c r="H1920" s="146">
        <v>3013.08</v>
      </c>
      <c r="I1920" s="146">
        <v>2997.67</v>
      </c>
      <c r="J1920" s="146">
        <v>15.42</v>
      </c>
    </row>
    <row r="1921" spans="1:10" x14ac:dyDescent="0.15">
      <c r="A1921" s="147">
        <v>8613</v>
      </c>
      <c r="B1921" s="147">
        <v>3544.5</v>
      </c>
      <c r="C1921" s="147">
        <v>3515.25</v>
      </c>
      <c r="D1921" s="147">
        <v>29.25</v>
      </c>
      <c r="E1921" s="147">
        <v>3001.42</v>
      </c>
      <c r="F1921" s="147">
        <v>2986.17</v>
      </c>
      <c r="G1921" s="147">
        <v>15.25</v>
      </c>
      <c r="H1921" s="147">
        <v>3015.33</v>
      </c>
      <c r="I1921" s="147">
        <v>3000.08</v>
      </c>
      <c r="J1921" s="147">
        <v>15.25</v>
      </c>
    </row>
    <row r="1922" spans="1:10" x14ac:dyDescent="0.15">
      <c r="A1922" s="146">
        <v>8617.5</v>
      </c>
      <c r="B1922" s="146">
        <v>3546.67</v>
      </c>
      <c r="C1922" s="146">
        <v>3517.67</v>
      </c>
      <c r="D1922" s="146">
        <v>29</v>
      </c>
      <c r="E1922" s="146">
        <v>3003.58</v>
      </c>
      <c r="F1922" s="146">
        <v>2988.42</v>
      </c>
      <c r="G1922" s="146">
        <v>15.17</v>
      </c>
      <c r="H1922" s="146">
        <v>3017.5</v>
      </c>
      <c r="I1922" s="146">
        <v>3002.33</v>
      </c>
      <c r="J1922" s="146">
        <v>15.17</v>
      </c>
    </row>
    <row r="1923" spans="1:10" x14ac:dyDescent="0.15">
      <c r="A1923" s="147">
        <v>8622</v>
      </c>
      <c r="B1923" s="147">
        <v>3548.92</v>
      </c>
      <c r="C1923" s="147">
        <v>3520.17</v>
      </c>
      <c r="D1923" s="147">
        <v>28.75</v>
      </c>
      <c r="E1923" s="147">
        <v>3005.83</v>
      </c>
      <c r="F1923" s="147">
        <v>2990.83</v>
      </c>
      <c r="G1923" s="147">
        <v>15</v>
      </c>
      <c r="H1923" s="147">
        <v>3019.75</v>
      </c>
      <c r="I1923" s="147">
        <v>3004.75</v>
      </c>
      <c r="J1923" s="147">
        <v>15</v>
      </c>
    </row>
    <row r="1924" spans="1:10" x14ac:dyDescent="0.15">
      <c r="A1924" s="146">
        <v>8626.5</v>
      </c>
      <c r="B1924" s="146">
        <v>3551.17</v>
      </c>
      <c r="C1924" s="146">
        <v>3522.67</v>
      </c>
      <c r="D1924" s="146">
        <v>28.5</v>
      </c>
      <c r="E1924" s="146">
        <v>3008.08</v>
      </c>
      <c r="F1924" s="146">
        <v>2993.25</v>
      </c>
      <c r="G1924" s="146">
        <v>14.83</v>
      </c>
      <c r="H1924" s="146">
        <v>3022</v>
      </c>
      <c r="I1924" s="146">
        <v>3007.17</v>
      </c>
      <c r="J1924" s="146">
        <v>14.83</v>
      </c>
    </row>
    <row r="1925" spans="1:10" x14ac:dyDescent="0.15">
      <c r="A1925" s="147">
        <v>8631</v>
      </c>
      <c r="B1925" s="147">
        <v>3553.42</v>
      </c>
      <c r="C1925" s="147">
        <v>3525.17</v>
      </c>
      <c r="D1925" s="147">
        <v>28.25</v>
      </c>
      <c r="E1925" s="147">
        <v>3010.33</v>
      </c>
      <c r="F1925" s="147">
        <v>2995.58</v>
      </c>
      <c r="G1925" s="147">
        <v>14.75</v>
      </c>
      <c r="H1925" s="147">
        <v>3024.25</v>
      </c>
      <c r="I1925" s="147">
        <v>3009.5</v>
      </c>
      <c r="J1925" s="147">
        <v>14.75</v>
      </c>
    </row>
    <row r="1926" spans="1:10" x14ac:dyDescent="0.15">
      <c r="A1926" s="146">
        <v>8635.5</v>
      </c>
      <c r="B1926" s="146">
        <v>3555.58</v>
      </c>
      <c r="C1926" s="146">
        <v>3527.58</v>
      </c>
      <c r="D1926" s="146">
        <v>28</v>
      </c>
      <c r="E1926" s="146">
        <v>3012.5</v>
      </c>
      <c r="F1926" s="146">
        <v>2997.92</v>
      </c>
      <c r="G1926" s="146">
        <v>14.58</v>
      </c>
      <c r="H1926" s="146">
        <v>3026.42</v>
      </c>
      <c r="I1926" s="146">
        <v>3011.83</v>
      </c>
      <c r="J1926" s="146">
        <v>14.58</v>
      </c>
    </row>
    <row r="1927" spans="1:10" x14ac:dyDescent="0.15">
      <c r="A1927" s="147">
        <v>8640</v>
      </c>
      <c r="B1927" s="147">
        <v>3557.83</v>
      </c>
      <c r="C1927" s="147">
        <v>3530.17</v>
      </c>
      <c r="D1927" s="147">
        <v>27.67</v>
      </c>
      <c r="E1927" s="147">
        <v>3014.75</v>
      </c>
      <c r="F1927" s="147">
        <v>3000.33</v>
      </c>
      <c r="G1927" s="147">
        <v>14.42</v>
      </c>
      <c r="H1927" s="147">
        <v>3028.67</v>
      </c>
      <c r="I1927" s="147">
        <v>3014.25</v>
      </c>
      <c r="J1927" s="147">
        <v>14.42</v>
      </c>
    </row>
    <row r="1928" spans="1:10" x14ac:dyDescent="0.15">
      <c r="A1928" s="146">
        <v>8644.5</v>
      </c>
      <c r="B1928" s="146">
        <v>3560.08</v>
      </c>
      <c r="C1928" s="146">
        <v>3532.67</v>
      </c>
      <c r="D1928" s="146">
        <v>27.42</v>
      </c>
      <c r="E1928" s="146">
        <v>3017</v>
      </c>
      <c r="F1928" s="146">
        <v>3002.67</v>
      </c>
      <c r="G1928" s="146">
        <v>14.33</v>
      </c>
      <c r="H1928" s="146">
        <v>3030.92</v>
      </c>
      <c r="I1928" s="146">
        <v>3016.58</v>
      </c>
      <c r="J1928" s="146">
        <v>14.33</v>
      </c>
    </row>
    <row r="1929" spans="1:10" x14ac:dyDescent="0.15">
      <c r="A1929" s="147">
        <v>8649</v>
      </c>
      <c r="B1929" s="147">
        <v>3562.33</v>
      </c>
      <c r="C1929" s="147">
        <v>3535.17</v>
      </c>
      <c r="D1929" s="147">
        <v>27.17</v>
      </c>
      <c r="E1929" s="147">
        <v>3019.25</v>
      </c>
      <c r="F1929" s="147">
        <v>3005.08</v>
      </c>
      <c r="G1929" s="147">
        <v>14.17</v>
      </c>
      <c r="H1929" s="147">
        <v>3033.17</v>
      </c>
      <c r="I1929" s="147">
        <v>3019</v>
      </c>
      <c r="J1929" s="147">
        <v>14.17</v>
      </c>
    </row>
    <row r="1930" spans="1:10" x14ac:dyDescent="0.15">
      <c r="A1930" s="146">
        <v>8653.5</v>
      </c>
      <c r="B1930" s="146">
        <v>3564.5</v>
      </c>
      <c r="C1930" s="146">
        <v>3537.58</v>
      </c>
      <c r="D1930" s="146">
        <v>26.92</v>
      </c>
      <c r="E1930" s="146">
        <v>3021.42</v>
      </c>
      <c r="F1930" s="146">
        <v>3007.33</v>
      </c>
      <c r="G1930" s="146">
        <v>14.08</v>
      </c>
      <c r="H1930" s="146">
        <v>3035.33</v>
      </c>
      <c r="I1930" s="146">
        <v>3021.25</v>
      </c>
      <c r="J1930" s="146">
        <v>14.08</v>
      </c>
    </row>
    <row r="1931" spans="1:10" x14ac:dyDescent="0.15">
      <c r="A1931" s="147">
        <v>8658</v>
      </c>
      <c r="B1931" s="147">
        <v>3566.75</v>
      </c>
      <c r="C1931" s="147">
        <v>3540.08</v>
      </c>
      <c r="D1931" s="147">
        <v>26.67</v>
      </c>
      <c r="E1931" s="147">
        <v>3023.67</v>
      </c>
      <c r="F1931" s="147">
        <v>3009.75</v>
      </c>
      <c r="G1931" s="147">
        <v>13.92</v>
      </c>
      <c r="H1931" s="147">
        <v>3037.58</v>
      </c>
      <c r="I1931" s="147">
        <v>3023.67</v>
      </c>
      <c r="J1931" s="147">
        <v>13.92</v>
      </c>
    </row>
    <row r="1932" spans="1:10" x14ac:dyDescent="0.15">
      <c r="A1932" s="146">
        <v>8662.5</v>
      </c>
      <c r="B1932" s="146">
        <v>3569</v>
      </c>
      <c r="C1932" s="146">
        <v>3542.58</v>
      </c>
      <c r="D1932" s="146">
        <v>26.42</v>
      </c>
      <c r="E1932" s="146">
        <v>3025.92</v>
      </c>
      <c r="F1932" s="146">
        <v>3012.17</v>
      </c>
      <c r="G1932" s="146">
        <v>13.75</v>
      </c>
      <c r="H1932" s="146">
        <v>3039.83</v>
      </c>
      <c r="I1932" s="146">
        <v>3026.08</v>
      </c>
      <c r="J1932" s="146">
        <v>13.75</v>
      </c>
    </row>
    <row r="1933" spans="1:10" x14ac:dyDescent="0.15">
      <c r="A1933" s="147">
        <v>8667</v>
      </c>
      <c r="B1933" s="147">
        <v>3571.17</v>
      </c>
      <c r="C1933" s="147">
        <v>3545.08</v>
      </c>
      <c r="D1933" s="147">
        <v>26.08</v>
      </c>
      <c r="E1933" s="147">
        <v>3028.08</v>
      </c>
      <c r="F1933" s="147">
        <v>3014.42</v>
      </c>
      <c r="G1933" s="147">
        <v>13.67</v>
      </c>
      <c r="H1933" s="147">
        <v>3042</v>
      </c>
      <c r="I1933" s="147">
        <v>3028.33</v>
      </c>
      <c r="J1933" s="147">
        <v>13.67</v>
      </c>
    </row>
    <row r="1934" spans="1:10" x14ac:dyDescent="0.15">
      <c r="A1934" s="146">
        <v>8671.5</v>
      </c>
      <c r="B1934" s="146">
        <v>3573.42</v>
      </c>
      <c r="C1934" s="146">
        <v>3547.58</v>
      </c>
      <c r="D1934" s="146">
        <v>25.83</v>
      </c>
      <c r="E1934" s="146">
        <v>3030.33</v>
      </c>
      <c r="F1934" s="146">
        <v>3016.83</v>
      </c>
      <c r="G1934" s="146">
        <v>13.5</v>
      </c>
      <c r="H1934" s="146">
        <v>3044.25</v>
      </c>
      <c r="I1934" s="146">
        <v>3030.75</v>
      </c>
      <c r="J1934" s="146">
        <v>13.5</v>
      </c>
    </row>
    <row r="1935" spans="1:10" x14ac:dyDescent="0.15">
      <c r="A1935" s="147">
        <v>8676</v>
      </c>
      <c r="B1935" s="147">
        <v>3575.67</v>
      </c>
      <c r="C1935" s="147">
        <v>3550.08</v>
      </c>
      <c r="D1935" s="147">
        <v>25.58</v>
      </c>
      <c r="E1935" s="147">
        <v>3032.58</v>
      </c>
      <c r="F1935" s="147">
        <v>3019.25</v>
      </c>
      <c r="G1935" s="147">
        <v>13.33</v>
      </c>
      <c r="H1935" s="147">
        <v>3046.5</v>
      </c>
      <c r="I1935" s="147">
        <v>3033.17</v>
      </c>
      <c r="J1935" s="147">
        <v>13.33</v>
      </c>
    </row>
    <row r="1936" spans="1:10" x14ac:dyDescent="0.15">
      <c r="A1936" s="146">
        <v>8680.5</v>
      </c>
      <c r="B1936" s="146">
        <v>3577.92</v>
      </c>
      <c r="C1936" s="146">
        <v>3552.58</v>
      </c>
      <c r="D1936" s="146">
        <v>25.33</v>
      </c>
      <c r="E1936" s="146">
        <v>3034.83</v>
      </c>
      <c r="F1936" s="146">
        <v>3021.58</v>
      </c>
      <c r="G1936" s="146">
        <v>13.25</v>
      </c>
      <c r="H1936" s="146">
        <v>3048.75</v>
      </c>
      <c r="I1936" s="146">
        <v>3035.5</v>
      </c>
      <c r="J1936" s="146">
        <v>13.25</v>
      </c>
    </row>
    <row r="1937" spans="1:10" x14ac:dyDescent="0.15">
      <c r="A1937" s="147">
        <v>8685</v>
      </c>
      <c r="B1937" s="147">
        <v>3580.08</v>
      </c>
      <c r="C1937" s="147">
        <v>3555</v>
      </c>
      <c r="D1937" s="147">
        <v>25.08</v>
      </c>
      <c r="E1937" s="147">
        <v>3037</v>
      </c>
      <c r="F1937" s="147">
        <v>3023.92</v>
      </c>
      <c r="G1937" s="147">
        <v>13.08</v>
      </c>
      <c r="H1937" s="147">
        <v>3050.92</v>
      </c>
      <c r="I1937" s="147">
        <v>3037.83</v>
      </c>
      <c r="J1937" s="147">
        <v>13.08</v>
      </c>
    </row>
    <row r="1938" spans="1:10" x14ac:dyDescent="0.15">
      <c r="A1938" s="146">
        <v>8689.5</v>
      </c>
      <c r="B1938" s="146">
        <v>3582.33</v>
      </c>
      <c r="C1938" s="146">
        <v>3557.5</v>
      </c>
      <c r="D1938" s="146">
        <v>24.83</v>
      </c>
      <c r="E1938" s="146">
        <v>3039.25</v>
      </c>
      <c r="F1938" s="146">
        <v>3026.33</v>
      </c>
      <c r="G1938" s="146">
        <v>12.92</v>
      </c>
      <c r="H1938" s="146">
        <v>3053.17</v>
      </c>
      <c r="I1938" s="146">
        <v>3040.25</v>
      </c>
      <c r="J1938" s="146">
        <v>12.92</v>
      </c>
    </row>
    <row r="1939" spans="1:10" x14ac:dyDescent="0.15">
      <c r="A1939" s="147">
        <v>8694</v>
      </c>
      <c r="B1939" s="147">
        <v>3584.58</v>
      </c>
      <c r="C1939" s="147">
        <v>3560</v>
      </c>
      <c r="D1939" s="147">
        <v>24.58</v>
      </c>
      <c r="E1939" s="147">
        <v>3041.5</v>
      </c>
      <c r="F1939" s="147">
        <v>3028.67</v>
      </c>
      <c r="G1939" s="147">
        <v>12.83</v>
      </c>
      <c r="H1939" s="147">
        <v>3055.42</v>
      </c>
      <c r="I1939" s="147">
        <v>3042.58</v>
      </c>
      <c r="J1939" s="147">
        <v>12.83</v>
      </c>
    </row>
    <row r="1940" spans="1:10" x14ac:dyDescent="0.15">
      <c r="A1940" s="146">
        <v>8698.5</v>
      </c>
      <c r="B1940" s="146">
        <v>3586.83</v>
      </c>
      <c r="C1940" s="146">
        <v>3562.58</v>
      </c>
      <c r="D1940" s="146">
        <v>24.25</v>
      </c>
      <c r="E1940" s="146">
        <v>3043.75</v>
      </c>
      <c r="F1940" s="146">
        <v>3031.08</v>
      </c>
      <c r="G1940" s="146">
        <v>12.67</v>
      </c>
      <c r="H1940" s="146">
        <v>3057.67</v>
      </c>
      <c r="I1940" s="146">
        <v>3045</v>
      </c>
      <c r="J1940" s="146">
        <v>12.67</v>
      </c>
    </row>
    <row r="1941" spans="1:10" x14ac:dyDescent="0.15">
      <c r="A1941" s="147">
        <v>8703</v>
      </c>
      <c r="B1941" s="147">
        <v>3589</v>
      </c>
      <c r="C1941" s="147">
        <v>3565</v>
      </c>
      <c r="D1941" s="147">
        <v>24</v>
      </c>
      <c r="E1941" s="147">
        <v>3045.92</v>
      </c>
      <c r="F1941" s="147">
        <v>3033.33</v>
      </c>
      <c r="G1941" s="147">
        <v>12.58</v>
      </c>
      <c r="H1941" s="147">
        <v>3059.83</v>
      </c>
      <c r="I1941" s="147">
        <v>3047.25</v>
      </c>
      <c r="J1941" s="147">
        <v>12.58</v>
      </c>
    </row>
    <row r="1942" spans="1:10" x14ac:dyDescent="0.15">
      <c r="A1942" s="146">
        <v>8707.5</v>
      </c>
      <c r="B1942" s="146">
        <v>3591.25</v>
      </c>
      <c r="C1942" s="146">
        <v>3567.5</v>
      </c>
      <c r="D1942" s="146">
        <v>23.75</v>
      </c>
      <c r="E1942" s="146">
        <v>3048.17</v>
      </c>
      <c r="F1942" s="146">
        <v>3035.75</v>
      </c>
      <c r="G1942" s="146">
        <v>12.42</v>
      </c>
      <c r="H1942" s="146">
        <v>3062.08</v>
      </c>
      <c r="I1942" s="146">
        <v>3049.67</v>
      </c>
      <c r="J1942" s="146">
        <v>12.42</v>
      </c>
    </row>
    <row r="1943" spans="1:10" x14ac:dyDescent="0.15">
      <c r="A1943" s="147">
        <v>8712</v>
      </c>
      <c r="B1943" s="147">
        <v>3593.5</v>
      </c>
      <c r="C1943" s="147">
        <v>3570</v>
      </c>
      <c r="D1943" s="147">
        <v>23.5</v>
      </c>
      <c r="E1943" s="147">
        <v>3050.42</v>
      </c>
      <c r="F1943" s="147">
        <v>3038.17</v>
      </c>
      <c r="G1943" s="147">
        <v>12.25</v>
      </c>
      <c r="H1943" s="147">
        <v>3064.33</v>
      </c>
      <c r="I1943" s="147">
        <v>3052.08</v>
      </c>
      <c r="J1943" s="147">
        <v>12.25</v>
      </c>
    </row>
    <row r="1944" spans="1:10" x14ac:dyDescent="0.15">
      <c r="A1944" s="146">
        <v>8716.5</v>
      </c>
      <c r="B1944" s="146">
        <v>3595.75</v>
      </c>
      <c r="C1944" s="146">
        <v>3572.5</v>
      </c>
      <c r="D1944" s="146">
        <v>23.25</v>
      </c>
      <c r="E1944" s="146">
        <v>3052.67</v>
      </c>
      <c r="F1944" s="146">
        <v>3040.5</v>
      </c>
      <c r="G1944" s="146">
        <v>12.17</v>
      </c>
      <c r="H1944" s="146">
        <v>3066.58</v>
      </c>
      <c r="I1944" s="146">
        <v>3054.42</v>
      </c>
      <c r="J1944" s="146">
        <v>12.17</v>
      </c>
    </row>
    <row r="1945" spans="1:10" x14ac:dyDescent="0.15">
      <c r="A1945" s="147">
        <v>8721</v>
      </c>
      <c r="B1945" s="147">
        <v>3597.92</v>
      </c>
      <c r="C1945" s="147">
        <v>3574.92</v>
      </c>
      <c r="D1945" s="147">
        <v>23</v>
      </c>
      <c r="E1945" s="147">
        <v>3054.83</v>
      </c>
      <c r="F1945" s="147">
        <v>3042.83</v>
      </c>
      <c r="G1945" s="147">
        <v>12</v>
      </c>
      <c r="H1945" s="147">
        <v>3068.75</v>
      </c>
      <c r="I1945" s="147">
        <v>3056.75</v>
      </c>
      <c r="J1945" s="147">
        <v>12</v>
      </c>
    </row>
    <row r="1946" spans="1:10" x14ac:dyDescent="0.15">
      <c r="A1946" s="146">
        <v>8725.5</v>
      </c>
      <c r="B1946" s="146">
        <v>3600.17</v>
      </c>
      <c r="C1946" s="146">
        <v>3577.5</v>
      </c>
      <c r="D1946" s="146">
        <v>22.67</v>
      </c>
      <c r="E1946" s="146">
        <v>3057.08</v>
      </c>
      <c r="F1946" s="146">
        <v>3045.25</v>
      </c>
      <c r="G1946" s="146">
        <v>11.83</v>
      </c>
      <c r="H1946" s="146">
        <v>3071</v>
      </c>
      <c r="I1946" s="146">
        <v>3059.17</v>
      </c>
      <c r="J1946" s="146">
        <v>11.83</v>
      </c>
    </row>
    <row r="1947" spans="1:10" x14ac:dyDescent="0.15">
      <c r="A1947" s="147">
        <v>8730</v>
      </c>
      <c r="B1947" s="147">
        <v>3602.42</v>
      </c>
      <c r="C1947" s="147">
        <v>3580</v>
      </c>
      <c r="D1947" s="147">
        <v>22.42</v>
      </c>
      <c r="E1947" s="147">
        <v>3059.33</v>
      </c>
      <c r="F1947" s="147">
        <v>3047.58</v>
      </c>
      <c r="G1947" s="147">
        <v>11.75</v>
      </c>
      <c r="H1947" s="147">
        <v>3073.25</v>
      </c>
      <c r="I1947" s="147">
        <v>3061.5</v>
      </c>
      <c r="J1947" s="147">
        <v>11.75</v>
      </c>
    </row>
    <row r="1948" spans="1:10" x14ac:dyDescent="0.15">
      <c r="A1948" s="146">
        <v>8734.5</v>
      </c>
      <c r="B1948" s="146">
        <v>3604.58</v>
      </c>
      <c r="C1948" s="146">
        <v>3582.42</v>
      </c>
      <c r="D1948" s="146">
        <v>22.17</v>
      </c>
      <c r="E1948" s="146">
        <v>3061.5</v>
      </c>
      <c r="F1948" s="146">
        <v>3049.92</v>
      </c>
      <c r="G1948" s="146">
        <v>11.58</v>
      </c>
      <c r="H1948" s="146">
        <v>3075.42</v>
      </c>
      <c r="I1948" s="146">
        <v>3063.83</v>
      </c>
      <c r="J1948" s="146">
        <v>11.58</v>
      </c>
    </row>
    <row r="1949" spans="1:10" x14ac:dyDescent="0.15">
      <c r="A1949" s="147">
        <v>8739</v>
      </c>
      <c r="B1949" s="147">
        <v>3606.83</v>
      </c>
      <c r="C1949" s="147">
        <v>3584.92</v>
      </c>
      <c r="D1949" s="147">
        <v>21.92</v>
      </c>
      <c r="E1949" s="147">
        <v>3063.75</v>
      </c>
      <c r="F1949" s="147">
        <v>3052.33</v>
      </c>
      <c r="G1949" s="147">
        <v>11.42</v>
      </c>
      <c r="H1949" s="147">
        <v>3077.67</v>
      </c>
      <c r="I1949" s="147">
        <v>3066.25</v>
      </c>
      <c r="J1949" s="147">
        <v>11.42</v>
      </c>
    </row>
    <row r="1950" spans="1:10" x14ac:dyDescent="0.15">
      <c r="A1950" s="146">
        <v>8743.5</v>
      </c>
      <c r="B1950" s="146">
        <v>3609.08</v>
      </c>
      <c r="C1950" s="146">
        <v>3587.42</v>
      </c>
      <c r="D1950" s="146">
        <v>21.67</v>
      </c>
      <c r="E1950" s="146">
        <v>3066</v>
      </c>
      <c r="F1950" s="146">
        <v>3054.67</v>
      </c>
      <c r="G1950" s="146">
        <v>11.33</v>
      </c>
      <c r="H1950" s="146">
        <v>3079.92</v>
      </c>
      <c r="I1950" s="146">
        <v>3068.58</v>
      </c>
      <c r="J1950" s="146">
        <v>11.33</v>
      </c>
    </row>
    <row r="1951" spans="1:10" x14ac:dyDescent="0.15">
      <c r="A1951" s="147">
        <v>8748</v>
      </c>
      <c r="B1951" s="147">
        <v>3611.33</v>
      </c>
      <c r="C1951" s="147">
        <v>3589.92</v>
      </c>
      <c r="D1951" s="147">
        <v>21.42</v>
      </c>
      <c r="E1951" s="147">
        <v>3068.25</v>
      </c>
      <c r="F1951" s="147">
        <v>3057.08</v>
      </c>
      <c r="G1951" s="147">
        <v>11.17</v>
      </c>
      <c r="H1951" s="147">
        <v>3082.17</v>
      </c>
      <c r="I1951" s="147">
        <v>3071</v>
      </c>
      <c r="J1951" s="147">
        <v>11.17</v>
      </c>
    </row>
    <row r="1952" spans="1:10" x14ac:dyDescent="0.15">
      <c r="A1952" s="146">
        <v>8752.5</v>
      </c>
      <c r="B1952" s="146">
        <v>3613.5</v>
      </c>
      <c r="C1952" s="146">
        <v>3592.42</v>
      </c>
      <c r="D1952" s="146">
        <v>21.08</v>
      </c>
      <c r="E1952" s="146">
        <v>3070.42</v>
      </c>
      <c r="F1952" s="146">
        <v>3059.33</v>
      </c>
      <c r="G1952" s="146">
        <v>11.08</v>
      </c>
      <c r="H1952" s="146">
        <v>3084.33</v>
      </c>
      <c r="I1952" s="146">
        <v>3073.25</v>
      </c>
      <c r="J1952" s="146">
        <v>11.08</v>
      </c>
    </row>
    <row r="1953" spans="1:10" x14ac:dyDescent="0.15">
      <c r="A1953" s="147">
        <v>8757</v>
      </c>
      <c r="B1953" s="147">
        <v>3615.75</v>
      </c>
      <c r="C1953" s="147">
        <v>3594.92</v>
      </c>
      <c r="D1953" s="147">
        <v>20.83</v>
      </c>
      <c r="E1953" s="147">
        <v>3072.67</v>
      </c>
      <c r="F1953" s="147">
        <v>3061.75</v>
      </c>
      <c r="G1953" s="147">
        <v>10.92</v>
      </c>
      <c r="H1953" s="147">
        <v>3086.58</v>
      </c>
      <c r="I1953" s="147">
        <v>3075.67</v>
      </c>
      <c r="J1953" s="147">
        <v>10.92</v>
      </c>
    </row>
    <row r="1954" spans="1:10" x14ac:dyDescent="0.15">
      <c r="A1954" s="146">
        <v>8761.5</v>
      </c>
      <c r="B1954" s="146">
        <v>3618</v>
      </c>
      <c r="C1954" s="146">
        <v>3597.42</v>
      </c>
      <c r="D1954" s="146">
        <v>20.58</v>
      </c>
      <c r="E1954" s="146">
        <v>3074.92</v>
      </c>
      <c r="F1954" s="146">
        <v>3064.17</v>
      </c>
      <c r="G1954" s="146">
        <v>10.75</v>
      </c>
      <c r="H1954" s="146">
        <v>3088.83</v>
      </c>
      <c r="I1954" s="146">
        <v>3078.08</v>
      </c>
      <c r="J1954" s="146">
        <v>10.75</v>
      </c>
    </row>
    <row r="1955" spans="1:10" x14ac:dyDescent="0.15">
      <c r="A1955" s="147">
        <v>8766</v>
      </c>
      <c r="B1955" s="147">
        <v>3620.25</v>
      </c>
      <c r="C1955" s="147">
        <v>3599.92</v>
      </c>
      <c r="D1955" s="147">
        <v>20.329999999999998</v>
      </c>
      <c r="E1955" s="147">
        <v>3077.17</v>
      </c>
      <c r="F1955" s="147">
        <v>3066.5</v>
      </c>
      <c r="G1955" s="147">
        <v>10.67</v>
      </c>
      <c r="H1955" s="147">
        <v>3091.08</v>
      </c>
      <c r="I1955" s="147">
        <v>3080.42</v>
      </c>
      <c r="J1955" s="147">
        <v>10.67</v>
      </c>
    </row>
    <row r="1956" spans="1:10" x14ac:dyDescent="0.15">
      <c r="A1956" s="146">
        <v>8770.5</v>
      </c>
      <c r="B1956" s="146">
        <v>3622.42</v>
      </c>
      <c r="C1956" s="146">
        <v>3602.33</v>
      </c>
      <c r="D1956" s="146">
        <v>20.079999999999998</v>
      </c>
      <c r="E1956" s="146">
        <v>3079.33</v>
      </c>
      <c r="F1956" s="146">
        <v>3068.83</v>
      </c>
      <c r="G1956" s="146">
        <v>10.5</v>
      </c>
      <c r="H1956" s="146">
        <v>3093.25</v>
      </c>
      <c r="I1956" s="146">
        <v>3082.75</v>
      </c>
      <c r="J1956" s="146">
        <v>10.5</v>
      </c>
    </row>
    <row r="1957" spans="1:10" x14ac:dyDescent="0.15">
      <c r="A1957" s="147">
        <v>8775</v>
      </c>
      <c r="B1957" s="147">
        <v>3624.67</v>
      </c>
      <c r="C1957" s="147">
        <v>3604.83</v>
      </c>
      <c r="D1957" s="147">
        <v>19.829999999999998</v>
      </c>
      <c r="E1957" s="147">
        <v>3081.58</v>
      </c>
      <c r="F1957" s="147">
        <v>3071.25</v>
      </c>
      <c r="G1957" s="147">
        <v>10.33</v>
      </c>
      <c r="H1957" s="147">
        <v>3095.5</v>
      </c>
      <c r="I1957" s="147">
        <v>3085.17</v>
      </c>
      <c r="J1957" s="147">
        <v>10.33</v>
      </c>
    </row>
    <row r="1958" spans="1:10" x14ac:dyDescent="0.15">
      <c r="A1958" s="146">
        <v>8779.5</v>
      </c>
      <c r="B1958" s="146">
        <v>3626.92</v>
      </c>
      <c r="C1958" s="146">
        <v>3607.42</v>
      </c>
      <c r="D1958" s="146">
        <v>19.5</v>
      </c>
      <c r="E1958" s="146">
        <v>3083.83</v>
      </c>
      <c r="F1958" s="146">
        <v>3073.58</v>
      </c>
      <c r="G1958" s="146">
        <v>10.25</v>
      </c>
      <c r="H1958" s="146">
        <v>3097.75</v>
      </c>
      <c r="I1958" s="146">
        <v>3087.5</v>
      </c>
      <c r="J1958" s="146">
        <v>10.25</v>
      </c>
    </row>
    <row r="1959" spans="1:10" x14ac:dyDescent="0.15">
      <c r="A1959" s="147">
        <v>8784</v>
      </c>
      <c r="B1959" s="147">
        <v>3629.08</v>
      </c>
      <c r="C1959" s="147">
        <v>3609.83</v>
      </c>
      <c r="D1959" s="147">
        <v>19.25</v>
      </c>
      <c r="E1959" s="147">
        <v>3086</v>
      </c>
      <c r="F1959" s="147">
        <v>3075.92</v>
      </c>
      <c r="G1959" s="147">
        <v>10.08</v>
      </c>
      <c r="H1959" s="147">
        <v>3099.92</v>
      </c>
      <c r="I1959" s="147">
        <v>3089.83</v>
      </c>
      <c r="J1959" s="147">
        <v>10.08</v>
      </c>
    </row>
    <row r="1960" spans="1:10" x14ac:dyDescent="0.15">
      <c r="A1960" s="146">
        <v>8788.5</v>
      </c>
      <c r="B1960" s="146">
        <v>3631.33</v>
      </c>
      <c r="C1960" s="146">
        <v>3612.33</v>
      </c>
      <c r="D1960" s="146">
        <v>19</v>
      </c>
      <c r="E1960" s="146">
        <v>3088.25</v>
      </c>
      <c r="F1960" s="146">
        <v>3078.33</v>
      </c>
      <c r="G1960" s="146">
        <v>9.92</v>
      </c>
      <c r="H1960" s="146">
        <v>3102.17</v>
      </c>
      <c r="I1960" s="146">
        <v>3092.25</v>
      </c>
      <c r="J1960" s="146">
        <v>9.92</v>
      </c>
    </row>
    <row r="1961" spans="1:10" x14ac:dyDescent="0.15">
      <c r="A1961" s="147">
        <v>8793</v>
      </c>
      <c r="B1961" s="147">
        <v>3633.58</v>
      </c>
      <c r="C1961" s="147">
        <v>3614.83</v>
      </c>
      <c r="D1961" s="147">
        <v>18.75</v>
      </c>
      <c r="E1961" s="147">
        <v>3090.5</v>
      </c>
      <c r="F1961" s="147">
        <v>3080.67</v>
      </c>
      <c r="G1961" s="147">
        <v>9.83</v>
      </c>
      <c r="H1961" s="147">
        <v>3104.42</v>
      </c>
      <c r="I1961" s="147">
        <v>3094.58</v>
      </c>
      <c r="J1961" s="147">
        <v>9.83</v>
      </c>
    </row>
    <row r="1962" spans="1:10" x14ac:dyDescent="0.15">
      <c r="A1962" s="146">
        <v>8797.5</v>
      </c>
      <c r="B1962" s="146">
        <v>3635.83</v>
      </c>
      <c r="C1962" s="146">
        <v>3617.33</v>
      </c>
      <c r="D1962" s="146">
        <v>18.5</v>
      </c>
      <c r="E1962" s="146">
        <v>3092.75</v>
      </c>
      <c r="F1962" s="146">
        <v>3083.08</v>
      </c>
      <c r="G1962" s="146">
        <v>9.67</v>
      </c>
      <c r="H1962" s="146">
        <v>3106.67</v>
      </c>
      <c r="I1962" s="146">
        <v>3097</v>
      </c>
      <c r="J1962" s="146">
        <v>9.67</v>
      </c>
    </row>
    <row r="1963" spans="1:10" x14ac:dyDescent="0.15">
      <c r="A1963" s="147">
        <v>8802</v>
      </c>
      <c r="B1963" s="147">
        <v>3638</v>
      </c>
      <c r="C1963" s="147">
        <v>3619.75</v>
      </c>
      <c r="D1963" s="147">
        <v>18.25</v>
      </c>
      <c r="E1963" s="147">
        <v>3094.92</v>
      </c>
      <c r="F1963" s="147">
        <v>3085.33</v>
      </c>
      <c r="G1963" s="147">
        <v>9.58</v>
      </c>
      <c r="H1963" s="147">
        <v>3108.83</v>
      </c>
      <c r="I1963" s="147">
        <v>3099.25</v>
      </c>
      <c r="J1963" s="147">
        <v>9.58</v>
      </c>
    </row>
    <row r="1964" spans="1:10" x14ac:dyDescent="0.15">
      <c r="A1964" s="146">
        <v>8806.5</v>
      </c>
      <c r="B1964" s="146">
        <v>3640.25</v>
      </c>
      <c r="C1964" s="146">
        <v>3622.33</v>
      </c>
      <c r="D1964" s="146">
        <v>17.920000000000002</v>
      </c>
      <c r="E1964" s="146">
        <v>3097.17</v>
      </c>
      <c r="F1964" s="146">
        <v>3087.75</v>
      </c>
      <c r="G1964" s="146">
        <v>9.42</v>
      </c>
      <c r="H1964" s="146">
        <v>3111.08</v>
      </c>
      <c r="I1964" s="146">
        <v>3101.67</v>
      </c>
      <c r="J1964" s="146">
        <v>9.42</v>
      </c>
    </row>
    <row r="1965" spans="1:10" x14ac:dyDescent="0.15">
      <c r="A1965" s="147">
        <v>8811</v>
      </c>
      <c r="B1965" s="147">
        <v>3642.5</v>
      </c>
      <c r="C1965" s="147">
        <v>3624.83</v>
      </c>
      <c r="D1965" s="147">
        <v>17.670000000000002</v>
      </c>
      <c r="E1965" s="147">
        <v>3099.42</v>
      </c>
      <c r="F1965" s="147">
        <v>3090.17</v>
      </c>
      <c r="G1965" s="147">
        <v>9.25</v>
      </c>
      <c r="H1965" s="147">
        <v>3113.33</v>
      </c>
      <c r="I1965" s="147">
        <v>3104.08</v>
      </c>
      <c r="J1965" s="147">
        <v>9.25</v>
      </c>
    </row>
    <row r="1966" spans="1:10" x14ac:dyDescent="0.15">
      <c r="A1966" s="146">
        <v>8815.5</v>
      </c>
      <c r="B1966" s="146">
        <v>3644.75</v>
      </c>
      <c r="C1966" s="146">
        <v>3627.33</v>
      </c>
      <c r="D1966" s="146">
        <v>17.420000000000002</v>
      </c>
      <c r="E1966" s="146">
        <v>3101.67</v>
      </c>
      <c r="F1966" s="146">
        <v>3092.5</v>
      </c>
      <c r="G1966" s="146">
        <v>9.17</v>
      </c>
      <c r="H1966" s="146">
        <v>3115.58</v>
      </c>
      <c r="I1966" s="146">
        <v>3106.42</v>
      </c>
      <c r="J1966" s="146">
        <v>9.17</v>
      </c>
    </row>
    <row r="1967" spans="1:10" x14ac:dyDescent="0.15">
      <c r="A1967" s="147">
        <v>8820</v>
      </c>
      <c r="B1967" s="147">
        <v>3646.92</v>
      </c>
      <c r="C1967" s="147">
        <v>3629.75</v>
      </c>
      <c r="D1967" s="147">
        <v>17.170000000000002</v>
      </c>
      <c r="E1967" s="147">
        <v>3103.83</v>
      </c>
      <c r="F1967" s="147">
        <v>3094.83</v>
      </c>
      <c r="G1967" s="147">
        <v>9</v>
      </c>
      <c r="H1967" s="147">
        <v>3117.75</v>
      </c>
      <c r="I1967" s="147">
        <v>3108.75</v>
      </c>
      <c r="J1967" s="147">
        <v>9</v>
      </c>
    </row>
    <row r="1968" spans="1:10" x14ac:dyDescent="0.15">
      <c r="A1968" s="146">
        <v>8824.5</v>
      </c>
      <c r="B1968" s="146">
        <v>3649.17</v>
      </c>
      <c r="C1968" s="146">
        <v>3632.25</v>
      </c>
      <c r="D1968" s="146">
        <v>16.920000000000002</v>
      </c>
      <c r="E1968" s="146">
        <v>3106.08</v>
      </c>
      <c r="F1968" s="146">
        <v>3097.25</v>
      </c>
      <c r="G1968" s="146">
        <v>8.83</v>
      </c>
      <c r="H1968" s="146">
        <v>3120</v>
      </c>
      <c r="I1968" s="146">
        <v>3111.17</v>
      </c>
      <c r="J1968" s="146">
        <v>8.83</v>
      </c>
    </row>
    <row r="1969" spans="1:10" x14ac:dyDescent="0.15">
      <c r="A1969" s="147">
        <v>8829</v>
      </c>
      <c r="B1969" s="147">
        <v>3651.42</v>
      </c>
      <c r="C1969" s="147">
        <v>3634.75</v>
      </c>
      <c r="D1969" s="147">
        <v>16.670000000000002</v>
      </c>
      <c r="E1969" s="147">
        <v>3108.33</v>
      </c>
      <c r="F1969" s="147">
        <v>3099.58</v>
      </c>
      <c r="G1969" s="147">
        <v>8.75</v>
      </c>
      <c r="H1969" s="147">
        <v>3122.25</v>
      </c>
      <c r="I1969" s="147">
        <v>3113.5</v>
      </c>
      <c r="J1969" s="147">
        <v>8.75</v>
      </c>
    </row>
    <row r="1970" spans="1:10" x14ac:dyDescent="0.15">
      <c r="A1970" s="146">
        <v>8833.5</v>
      </c>
      <c r="B1970" s="146">
        <v>3653.58</v>
      </c>
      <c r="C1970" s="146">
        <v>3637.25</v>
      </c>
      <c r="D1970" s="146">
        <v>16.329999999999998</v>
      </c>
      <c r="E1970" s="146">
        <v>3110.5</v>
      </c>
      <c r="F1970" s="146">
        <v>3101.92</v>
      </c>
      <c r="G1970" s="146">
        <v>8.58</v>
      </c>
      <c r="H1970" s="146">
        <v>3124.42</v>
      </c>
      <c r="I1970" s="146">
        <v>3115.83</v>
      </c>
      <c r="J1970" s="146">
        <v>8.58</v>
      </c>
    </row>
    <row r="1971" spans="1:10" x14ac:dyDescent="0.15">
      <c r="A1971" s="147">
        <v>8838</v>
      </c>
      <c r="B1971" s="147">
        <v>3655.83</v>
      </c>
      <c r="C1971" s="147">
        <v>3639.75</v>
      </c>
      <c r="D1971" s="147">
        <v>16.079999999999998</v>
      </c>
      <c r="E1971" s="147">
        <v>3112.75</v>
      </c>
      <c r="F1971" s="147">
        <v>3104.33</v>
      </c>
      <c r="G1971" s="147">
        <v>8.42</v>
      </c>
      <c r="H1971" s="147">
        <v>3126.67</v>
      </c>
      <c r="I1971" s="147">
        <v>3118.25</v>
      </c>
      <c r="J1971" s="147">
        <v>8.42</v>
      </c>
    </row>
    <row r="1972" spans="1:10" x14ac:dyDescent="0.15">
      <c r="A1972" s="146">
        <v>8842.5</v>
      </c>
      <c r="B1972" s="146">
        <v>3658.08</v>
      </c>
      <c r="C1972" s="146">
        <v>3642.25</v>
      </c>
      <c r="D1972" s="146">
        <v>15.83</v>
      </c>
      <c r="E1972" s="146">
        <v>3115</v>
      </c>
      <c r="F1972" s="146">
        <v>3106.67</v>
      </c>
      <c r="G1972" s="146">
        <v>8.33</v>
      </c>
      <c r="H1972" s="146">
        <v>3128.92</v>
      </c>
      <c r="I1972" s="146">
        <v>3120.58</v>
      </c>
      <c r="J1972" s="146">
        <v>8.33</v>
      </c>
    </row>
    <row r="1973" spans="1:10" x14ac:dyDescent="0.15">
      <c r="A1973" s="147">
        <v>8847</v>
      </c>
      <c r="B1973" s="147">
        <v>3660.33</v>
      </c>
      <c r="C1973" s="147">
        <v>3644.75</v>
      </c>
      <c r="D1973" s="147">
        <v>15.58</v>
      </c>
      <c r="E1973" s="147">
        <v>3117.25</v>
      </c>
      <c r="F1973" s="147">
        <v>3109.08</v>
      </c>
      <c r="G1973" s="147">
        <v>8.17</v>
      </c>
      <c r="H1973" s="147">
        <v>3131.17</v>
      </c>
      <c r="I1973" s="147">
        <v>3123</v>
      </c>
      <c r="J1973" s="147">
        <v>8.17</v>
      </c>
    </row>
    <row r="1974" spans="1:10" x14ac:dyDescent="0.15">
      <c r="A1974" s="146">
        <v>8851.5</v>
      </c>
      <c r="B1974" s="146">
        <v>3662.5</v>
      </c>
      <c r="C1974" s="146">
        <v>3647.17</v>
      </c>
      <c r="D1974" s="146">
        <v>15.33</v>
      </c>
      <c r="E1974" s="146">
        <v>3119.42</v>
      </c>
      <c r="F1974" s="146">
        <v>3111.33</v>
      </c>
      <c r="G1974" s="146">
        <v>8.08</v>
      </c>
      <c r="H1974" s="146">
        <v>3133.33</v>
      </c>
      <c r="I1974" s="146">
        <v>3125.25</v>
      </c>
      <c r="J1974" s="146">
        <v>8.08</v>
      </c>
    </row>
    <row r="1975" spans="1:10" x14ac:dyDescent="0.15">
      <c r="A1975" s="147">
        <v>8856</v>
      </c>
      <c r="B1975" s="147">
        <v>3664.75</v>
      </c>
      <c r="C1975" s="147">
        <v>3649.67</v>
      </c>
      <c r="D1975" s="147">
        <v>15.08</v>
      </c>
      <c r="E1975" s="147">
        <v>3121.67</v>
      </c>
      <c r="F1975" s="147">
        <v>3113.75</v>
      </c>
      <c r="G1975" s="147">
        <v>7.92</v>
      </c>
      <c r="H1975" s="147">
        <v>3135.58</v>
      </c>
      <c r="I1975" s="147">
        <v>3127.67</v>
      </c>
      <c r="J1975" s="147">
        <v>7.92</v>
      </c>
    </row>
    <row r="1976" spans="1:10" x14ac:dyDescent="0.15">
      <c r="A1976" s="146">
        <v>8860.5</v>
      </c>
      <c r="B1976" s="146">
        <v>3667</v>
      </c>
      <c r="C1976" s="146">
        <v>3652.25</v>
      </c>
      <c r="D1976" s="146">
        <v>14.75</v>
      </c>
      <c r="E1976" s="146">
        <v>3123.92</v>
      </c>
      <c r="F1976" s="146">
        <v>3116.17</v>
      </c>
      <c r="G1976" s="146">
        <v>7.75</v>
      </c>
      <c r="H1976" s="146">
        <v>3137.83</v>
      </c>
      <c r="I1976" s="146">
        <v>3130.08</v>
      </c>
      <c r="J1976" s="146">
        <v>7.75</v>
      </c>
    </row>
    <row r="1977" spans="1:10" x14ac:dyDescent="0.15">
      <c r="A1977" s="147">
        <v>8865</v>
      </c>
      <c r="B1977" s="147">
        <v>3669.25</v>
      </c>
      <c r="C1977" s="147">
        <v>3654.75</v>
      </c>
      <c r="D1977" s="147">
        <v>14.5</v>
      </c>
      <c r="E1977" s="147">
        <v>3126.17</v>
      </c>
      <c r="F1977" s="147">
        <v>3118.5</v>
      </c>
      <c r="G1977" s="147">
        <v>7.67</v>
      </c>
      <c r="H1977" s="147">
        <v>3140.08</v>
      </c>
      <c r="I1977" s="147">
        <v>3132.42</v>
      </c>
      <c r="J1977" s="147">
        <v>7.67</v>
      </c>
    </row>
    <row r="1978" spans="1:10" x14ac:dyDescent="0.15">
      <c r="A1978" s="146">
        <v>8869.5</v>
      </c>
      <c r="B1978" s="146">
        <v>3671.42</v>
      </c>
      <c r="C1978" s="146">
        <v>3657.17</v>
      </c>
      <c r="D1978" s="146">
        <v>14.25</v>
      </c>
      <c r="E1978" s="146">
        <v>3128.33</v>
      </c>
      <c r="F1978" s="146">
        <v>3120.83</v>
      </c>
      <c r="G1978" s="146">
        <v>7.5</v>
      </c>
      <c r="H1978" s="146">
        <v>3142.25</v>
      </c>
      <c r="I1978" s="146">
        <v>3134.75</v>
      </c>
      <c r="J1978" s="146">
        <v>7.5</v>
      </c>
    </row>
    <row r="1979" spans="1:10" x14ac:dyDescent="0.15">
      <c r="A1979" s="147">
        <v>8874</v>
      </c>
      <c r="B1979" s="147">
        <v>3673.67</v>
      </c>
      <c r="C1979" s="147">
        <v>3659.67</v>
      </c>
      <c r="D1979" s="147">
        <v>14</v>
      </c>
      <c r="E1979" s="147">
        <v>3130.58</v>
      </c>
      <c r="F1979" s="147">
        <v>3123.25</v>
      </c>
      <c r="G1979" s="147">
        <v>7.33</v>
      </c>
      <c r="H1979" s="147">
        <v>3144.5</v>
      </c>
      <c r="I1979" s="147">
        <v>3137.17</v>
      </c>
      <c r="J1979" s="147">
        <v>7.33</v>
      </c>
    </row>
    <row r="1980" spans="1:10" x14ac:dyDescent="0.15">
      <c r="A1980" s="146">
        <v>8878.5</v>
      </c>
      <c r="B1980" s="146">
        <v>3675.92</v>
      </c>
      <c r="C1980" s="146">
        <v>3662.17</v>
      </c>
      <c r="D1980" s="146">
        <v>13.75</v>
      </c>
      <c r="E1980" s="146">
        <v>3132.83</v>
      </c>
      <c r="F1980" s="146">
        <v>3125.58</v>
      </c>
      <c r="G1980" s="146">
        <v>7.25</v>
      </c>
      <c r="H1980" s="146">
        <v>3146.75</v>
      </c>
      <c r="I1980" s="146">
        <v>3139.5</v>
      </c>
      <c r="J1980" s="146">
        <v>7.25</v>
      </c>
    </row>
    <row r="1981" spans="1:10" x14ac:dyDescent="0.15">
      <c r="A1981" s="147">
        <v>8883</v>
      </c>
      <c r="B1981" s="147">
        <v>3678.17</v>
      </c>
      <c r="C1981" s="147">
        <v>3664.67</v>
      </c>
      <c r="D1981" s="147">
        <v>13.5</v>
      </c>
      <c r="E1981" s="147">
        <v>3135.08</v>
      </c>
      <c r="F1981" s="147">
        <v>3128</v>
      </c>
      <c r="G1981" s="147">
        <v>7.08</v>
      </c>
      <c r="H1981" s="147">
        <v>3149</v>
      </c>
      <c r="I1981" s="147">
        <v>3141.92</v>
      </c>
      <c r="J1981" s="147">
        <v>7.08</v>
      </c>
    </row>
    <row r="1982" spans="1:10" x14ac:dyDescent="0.15">
      <c r="A1982" s="146">
        <v>8887.5</v>
      </c>
      <c r="B1982" s="146">
        <v>3680.33</v>
      </c>
      <c r="C1982" s="146">
        <v>3667.17</v>
      </c>
      <c r="D1982" s="146">
        <v>13.17</v>
      </c>
      <c r="E1982" s="146">
        <v>3137.25</v>
      </c>
      <c r="F1982" s="146">
        <v>3130.33</v>
      </c>
      <c r="G1982" s="146">
        <v>6.92</v>
      </c>
      <c r="H1982" s="146">
        <v>3151.17</v>
      </c>
      <c r="I1982" s="146">
        <v>3144.25</v>
      </c>
      <c r="J1982" s="146">
        <v>6.92</v>
      </c>
    </row>
    <row r="1983" spans="1:10" x14ac:dyDescent="0.15">
      <c r="A1983" s="147">
        <v>8892</v>
      </c>
      <c r="B1983" s="147">
        <v>3682.58</v>
      </c>
      <c r="C1983" s="147">
        <v>3669.67</v>
      </c>
      <c r="D1983" s="147">
        <v>12.92</v>
      </c>
      <c r="E1983" s="147">
        <v>3139.5</v>
      </c>
      <c r="F1983" s="147">
        <v>3132.67</v>
      </c>
      <c r="G1983" s="147">
        <v>6.83</v>
      </c>
      <c r="H1983" s="147">
        <v>3153.42</v>
      </c>
      <c r="I1983" s="147">
        <v>3146.58</v>
      </c>
      <c r="J1983" s="147">
        <v>6.83</v>
      </c>
    </row>
    <row r="1984" spans="1:10" x14ac:dyDescent="0.15">
      <c r="A1984" s="146">
        <v>8896.5</v>
      </c>
      <c r="B1984" s="146">
        <v>3684.83</v>
      </c>
      <c r="C1984" s="146">
        <v>3672.17</v>
      </c>
      <c r="D1984" s="146">
        <v>12.67</v>
      </c>
      <c r="E1984" s="146">
        <v>3141.75</v>
      </c>
      <c r="F1984" s="146">
        <v>3135.08</v>
      </c>
      <c r="G1984" s="146">
        <v>6.67</v>
      </c>
      <c r="H1984" s="146">
        <v>3155.67</v>
      </c>
      <c r="I1984" s="146">
        <v>3149</v>
      </c>
      <c r="J1984" s="146">
        <v>6.67</v>
      </c>
    </row>
    <row r="1985" spans="1:10" x14ac:dyDescent="0.15">
      <c r="A1985" s="147">
        <v>8901</v>
      </c>
      <c r="B1985" s="147">
        <v>3687</v>
      </c>
      <c r="C1985" s="147">
        <v>3674.58</v>
      </c>
      <c r="D1985" s="147">
        <v>12.42</v>
      </c>
      <c r="E1985" s="147">
        <v>3143.92</v>
      </c>
      <c r="F1985" s="147">
        <v>3137.33</v>
      </c>
      <c r="G1985" s="147">
        <v>6.58</v>
      </c>
      <c r="H1985" s="147">
        <v>3157.83</v>
      </c>
      <c r="I1985" s="147">
        <v>3151.25</v>
      </c>
      <c r="J1985" s="147">
        <v>6.58</v>
      </c>
    </row>
    <row r="1986" spans="1:10" x14ac:dyDescent="0.15">
      <c r="A1986" s="146">
        <v>8905.5</v>
      </c>
      <c r="B1986" s="146">
        <v>3689.25</v>
      </c>
      <c r="C1986" s="146">
        <v>3677.08</v>
      </c>
      <c r="D1986" s="146">
        <v>12.17</v>
      </c>
      <c r="E1986" s="146">
        <v>3146.17</v>
      </c>
      <c r="F1986" s="146">
        <v>3139.75</v>
      </c>
      <c r="G1986" s="146">
        <v>6.42</v>
      </c>
      <c r="H1986" s="146">
        <v>3160.08</v>
      </c>
      <c r="I1986" s="146">
        <v>3153.67</v>
      </c>
      <c r="J1986" s="146">
        <v>6.42</v>
      </c>
    </row>
    <row r="1987" spans="1:10" x14ac:dyDescent="0.15">
      <c r="A1987" s="147">
        <v>8910</v>
      </c>
      <c r="B1987" s="147">
        <v>3691.5</v>
      </c>
      <c r="C1987" s="147">
        <v>3679.58</v>
      </c>
      <c r="D1987" s="147">
        <v>11.92</v>
      </c>
      <c r="E1987" s="147">
        <v>3148.42</v>
      </c>
      <c r="F1987" s="147">
        <v>3142.17</v>
      </c>
      <c r="G1987" s="147">
        <v>6.25</v>
      </c>
      <c r="H1987" s="147">
        <v>3162.33</v>
      </c>
      <c r="I1987" s="147">
        <v>3156.08</v>
      </c>
      <c r="J1987" s="147">
        <v>6.25</v>
      </c>
    </row>
    <row r="1988" spans="1:10" x14ac:dyDescent="0.15">
      <c r="A1988" s="146">
        <v>8914.5</v>
      </c>
      <c r="B1988" s="146">
        <v>3693.75</v>
      </c>
      <c r="C1988" s="146">
        <v>3682.17</v>
      </c>
      <c r="D1988" s="146">
        <v>11.58</v>
      </c>
      <c r="E1988" s="146">
        <v>3150.67</v>
      </c>
      <c r="F1988" s="146">
        <v>3144.5</v>
      </c>
      <c r="G1988" s="146">
        <v>6.17</v>
      </c>
      <c r="H1988" s="146">
        <v>3164.58</v>
      </c>
      <c r="I1988" s="146">
        <v>3158.42</v>
      </c>
      <c r="J1988" s="146">
        <v>6.17</v>
      </c>
    </row>
    <row r="1989" spans="1:10" x14ac:dyDescent="0.15">
      <c r="A1989" s="147">
        <v>8919</v>
      </c>
      <c r="B1989" s="147">
        <v>3695.92</v>
      </c>
      <c r="C1989" s="147">
        <v>3684.58</v>
      </c>
      <c r="D1989" s="147">
        <v>11.33</v>
      </c>
      <c r="E1989" s="147">
        <v>3152.83</v>
      </c>
      <c r="F1989" s="147">
        <v>3146.83</v>
      </c>
      <c r="G1989" s="147">
        <v>6</v>
      </c>
      <c r="H1989" s="147">
        <v>3166.75</v>
      </c>
      <c r="I1989" s="147">
        <v>3160.75</v>
      </c>
      <c r="J1989" s="147">
        <v>6</v>
      </c>
    </row>
    <row r="1990" spans="1:10" x14ac:dyDescent="0.15">
      <c r="A1990" s="146">
        <v>8923.5</v>
      </c>
      <c r="B1990" s="146">
        <v>3698.17</v>
      </c>
      <c r="C1990" s="146">
        <v>3687.08</v>
      </c>
      <c r="D1990" s="146">
        <v>11.08</v>
      </c>
      <c r="E1990" s="146">
        <v>3155.08</v>
      </c>
      <c r="F1990" s="146">
        <v>3149.25</v>
      </c>
      <c r="G1990" s="146">
        <v>5.83</v>
      </c>
      <c r="H1990" s="146">
        <v>3169</v>
      </c>
      <c r="I1990" s="146">
        <v>3163.17</v>
      </c>
      <c r="J1990" s="146">
        <v>5.83</v>
      </c>
    </row>
    <row r="1991" spans="1:10" x14ac:dyDescent="0.15">
      <c r="A1991" s="147">
        <v>8928</v>
      </c>
      <c r="B1991" s="147">
        <v>3700.42</v>
      </c>
      <c r="C1991" s="147">
        <v>3689.58</v>
      </c>
      <c r="D1991" s="147">
        <v>10.83</v>
      </c>
      <c r="E1991" s="147">
        <v>3157.33</v>
      </c>
      <c r="F1991" s="147">
        <v>3151.58</v>
      </c>
      <c r="G1991" s="147">
        <v>5.75</v>
      </c>
      <c r="H1991" s="147">
        <v>3171.25</v>
      </c>
      <c r="I1991" s="147">
        <v>3165.5</v>
      </c>
      <c r="J1991" s="147">
        <v>5.75</v>
      </c>
    </row>
    <row r="1992" spans="1:10" x14ac:dyDescent="0.15">
      <c r="A1992" s="146">
        <v>8932.5</v>
      </c>
      <c r="B1992" s="146">
        <v>3702.67</v>
      </c>
      <c r="C1992" s="146">
        <v>3692.08</v>
      </c>
      <c r="D1992" s="146">
        <v>10.58</v>
      </c>
      <c r="E1992" s="146">
        <v>3159.58</v>
      </c>
      <c r="F1992" s="146">
        <v>3154</v>
      </c>
      <c r="G1992" s="146">
        <v>5.58</v>
      </c>
      <c r="H1992" s="146">
        <v>3173.5</v>
      </c>
      <c r="I1992" s="146">
        <v>3167.92</v>
      </c>
      <c r="J1992" s="146">
        <v>5.58</v>
      </c>
    </row>
    <row r="1993" spans="1:10" x14ac:dyDescent="0.15">
      <c r="A1993" s="147">
        <v>8937</v>
      </c>
      <c r="B1993" s="147">
        <v>3704.83</v>
      </c>
      <c r="C1993" s="147">
        <v>3694.5</v>
      </c>
      <c r="D1993" s="147">
        <v>10.33</v>
      </c>
      <c r="E1993" s="147">
        <v>3161.75</v>
      </c>
      <c r="F1993" s="147">
        <v>3156.33</v>
      </c>
      <c r="G1993" s="147">
        <v>5.42</v>
      </c>
      <c r="H1993" s="147">
        <v>3175.67</v>
      </c>
      <c r="I1993" s="147">
        <v>3170.25</v>
      </c>
      <c r="J1993" s="147">
        <v>5.42</v>
      </c>
    </row>
    <row r="1994" spans="1:10" x14ac:dyDescent="0.15">
      <c r="A1994" s="146">
        <v>8941.5</v>
      </c>
      <c r="B1994" s="146">
        <v>3707.08</v>
      </c>
      <c r="C1994" s="146">
        <v>3697.08</v>
      </c>
      <c r="D1994" s="146">
        <v>10</v>
      </c>
      <c r="E1994" s="146">
        <v>3164</v>
      </c>
      <c r="F1994" s="146">
        <v>3158.67</v>
      </c>
      <c r="G1994" s="146">
        <v>5.33</v>
      </c>
      <c r="H1994" s="146">
        <v>3177.92</v>
      </c>
      <c r="I1994" s="146">
        <v>3172.58</v>
      </c>
      <c r="J1994" s="146">
        <v>5.33</v>
      </c>
    </row>
    <row r="1995" spans="1:10" x14ac:dyDescent="0.15">
      <c r="A1995" s="147">
        <v>8946</v>
      </c>
      <c r="B1995" s="147">
        <v>3709.33</v>
      </c>
      <c r="C1995" s="147">
        <v>3699.58</v>
      </c>
      <c r="D1995" s="147">
        <v>9.75</v>
      </c>
      <c r="E1995" s="147">
        <v>3166.25</v>
      </c>
      <c r="F1995" s="147">
        <v>3161.08</v>
      </c>
      <c r="G1995" s="147">
        <v>5.17</v>
      </c>
      <c r="H1995" s="147">
        <v>3180.17</v>
      </c>
      <c r="I1995" s="147">
        <v>3175</v>
      </c>
      <c r="J1995" s="147">
        <v>5.17</v>
      </c>
    </row>
    <row r="1996" spans="1:10" x14ac:dyDescent="0.15">
      <c r="A1996" s="146">
        <v>8950.5</v>
      </c>
      <c r="B1996" s="146">
        <v>3711.5</v>
      </c>
      <c r="C1996" s="146">
        <v>3702</v>
      </c>
      <c r="D1996" s="146">
        <v>9.5</v>
      </c>
      <c r="E1996" s="146">
        <v>3168.42</v>
      </c>
      <c r="F1996" s="146">
        <v>3163.33</v>
      </c>
      <c r="G1996" s="146">
        <v>5.08</v>
      </c>
      <c r="H1996" s="146">
        <v>3182.33</v>
      </c>
      <c r="I1996" s="146">
        <v>3177.25</v>
      </c>
      <c r="J1996" s="146">
        <v>5.08</v>
      </c>
    </row>
    <row r="1997" spans="1:10" x14ac:dyDescent="0.15">
      <c r="A1997" s="147">
        <v>8955</v>
      </c>
      <c r="B1997" s="147">
        <v>3713.75</v>
      </c>
      <c r="C1997" s="147">
        <v>3704.5</v>
      </c>
      <c r="D1997" s="147">
        <v>9.25</v>
      </c>
      <c r="E1997" s="147">
        <v>3170.67</v>
      </c>
      <c r="F1997" s="147">
        <v>3165.75</v>
      </c>
      <c r="G1997" s="147">
        <v>4.92</v>
      </c>
      <c r="H1997" s="147">
        <v>3184.58</v>
      </c>
      <c r="I1997" s="147">
        <v>3179.67</v>
      </c>
      <c r="J1997" s="147">
        <v>4.92</v>
      </c>
    </row>
    <row r="1998" spans="1:10" x14ac:dyDescent="0.15">
      <c r="A1998" s="146">
        <v>8959.5</v>
      </c>
      <c r="B1998" s="146">
        <v>3716</v>
      </c>
      <c r="C1998" s="146">
        <v>3707</v>
      </c>
      <c r="D1998" s="146">
        <v>9</v>
      </c>
      <c r="E1998" s="146">
        <v>3172.92</v>
      </c>
      <c r="F1998" s="146">
        <v>3168.17</v>
      </c>
      <c r="G1998" s="146">
        <v>4.75</v>
      </c>
      <c r="H1998" s="146">
        <v>3186.83</v>
      </c>
      <c r="I1998" s="146">
        <v>3182.08</v>
      </c>
      <c r="J1998" s="146">
        <v>4.75</v>
      </c>
    </row>
    <row r="1999" spans="1:10" x14ac:dyDescent="0.15">
      <c r="A1999" s="147">
        <v>8964</v>
      </c>
      <c r="B1999" s="147">
        <v>3718.25</v>
      </c>
      <c r="C1999" s="147">
        <v>3709.5</v>
      </c>
      <c r="D1999" s="147">
        <v>8.75</v>
      </c>
      <c r="E1999" s="147">
        <v>3175.17</v>
      </c>
      <c r="F1999" s="147">
        <v>3170.5</v>
      </c>
      <c r="G1999" s="147">
        <v>4.67</v>
      </c>
      <c r="H1999" s="147">
        <v>3189.08</v>
      </c>
      <c r="I1999" s="147">
        <v>3184.42</v>
      </c>
      <c r="J1999" s="147">
        <v>4.67</v>
      </c>
    </row>
    <row r="2000" spans="1:10" x14ac:dyDescent="0.15">
      <c r="A2000" s="146">
        <v>8968.5</v>
      </c>
      <c r="B2000" s="146">
        <v>3720.42</v>
      </c>
      <c r="C2000" s="146">
        <v>3712</v>
      </c>
      <c r="D2000" s="146">
        <v>8.42</v>
      </c>
      <c r="E2000" s="146">
        <v>3177.33</v>
      </c>
      <c r="F2000" s="146">
        <v>3172.83</v>
      </c>
      <c r="G2000" s="146">
        <v>4.5</v>
      </c>
      <c r="H2000" s="146">
        <v>3191.25</v>
      </c>
      <c r="I2000" s="146">
        <v>3186.75</v>
      </c>
      <c r="J2000" s="146">
        <v>4.5</v>
      </c>
    </row>
    <row r="2001" spans="1:10" x14ac:dyDescent="0.15">
      <c r="A2001" s="147">
        <v>8973</v>
      </c>
      <c r="B2001" s="147">
        <v>3722.67</v>
      </c>
      <c r="C2001" s="147">
        <v>3714.5</v>
      </c>
      <c r="D2001" s="147">
        <v>8.17</v>
      </c>
      <c r="E2001" s="147">
        <v>3179.58</v>
      </c>
      <c r="F2001" s="147">
        <v>3175.25</v>
      </c>
      <c r="G2001" s="147">
        <v>4.33</v>
      </c>
      <c r="H2001" s="147">
        <v>3193.5</v>
      </c>
      <c r="I2001" s="147">
        <v>3189.17</v>
      </c>
      <c r="J2001" s="147">
        <v>4.33</v>
      </c>
    </row>
    <row r="2002" spans="1:10" x14ac:dyDescent="0.15">
      <c r="A2002" s="146">
        <v>8977.5</v>
      </c>
      <c r="B2002" s="146">
        <v>3724.92</v>
      </c>
      <c r="C2002" s="146">
        <v>3717</v>
      </c>
      <c r="D2002" s="146">
        <v>7.92</v>
      </c>
      <c r="E2002" s="146">
        <v>3181.83</v>
      </c>
      <c r="F2002" s="146">
        <v>3177.58</v>
      </c>
      <c r="G2002" s="146">
        <v>4.25</v>
      </c>
      <c r="H2002" s="146">
        <v>3195.75</v>
      </c>
      <c r="I2002" s="146">
        <v>3191.5</v>
      </c>
      <c r="J2002" s="146">
        <v>4.25</v>
      </c>
    </row>
    <row r="2003" spans="1:10" x14ac:dyDescent="0.15">
      <c r="A2003" s="147">
        <v>8982</v>
      </c>
      <c r="B2003" s="147">
        <v>3727.17</v>
      </c>
      <c r="C2003" s="147">
        <v>3719.5</v>
      </c>
      <c r="D2003" s="147">
        <v>7.67</v>
      </c>
      <c r="E2003" s="147">
        <v>3184.08</v>
      </c>
      <c r="F2003" s="147">
        <v>3180</v>
      </c>
      <c r="G2003" s="147">
        <v>4.08</v>
      </c>
      <c r="H2003" s="147">
        <v>3198</v>
      </c>
      <c r="I2003" s="147">
        <v>3193.92</v>
      </c>
      <c r="J2003" s="147">
        <v>4.08</v>
      </c>
    </row>
    <row r="2004" spans="1:10" x14ac:dyDescent="0.15">
      <c r="A2004" s="146">
        <v>8986.5</v>
      </c>
      <c r="B2004" s="146">
        <v>3729.33</v>
      </c>
      <c r="C2004" s="146">
        <v>3721.92</v>
      </c>
      <c r="D2004" s="146">
        <v>7.42</v>
      </c>
      <c r="E2004" s="146">
        <v>3186.25</v>
      </c>
      <c r="F2004" s="146">
        <v>3182.33</v>
      </c>
      <c r="G2004" s="146">
        <v>3.92</v>
      </c>
      <c r="H2004" s="146">
        <v>3200.17</v>
      </c>
      <c r="I2004" s="146">
        <v>3196.25</v>
      </c>
      <c r="J2004" s="146">
        <v>3.92</v>
      </c>
    </row>
    <row r="2005" spans="1:10" x14ac:dyDescent="0.15">
      <c r="A2005" s="147">
        <v>8991</v>
      </c>
      <c r="B2005" s="147">
        <v>3731.58</v>
      </c>
      <c r="C2005" s="147">
        <v>3724.42</v>
      </c>
      <c r="D2005" s="147">
        <v>7.17</v>
      </c>
      <c r="E2005" s="147">
        <v>3188.5</v>
      </c>
      <c r="F2005" s="147">
        <v>3184.67</v>
      </c>
      <c r="G2005" s="147">
        <v>3.83</v>
      </c>
      <c r="H2005" s="147">
        <v>3202.42</v>
      </c>
      <c r="I2005" s="147">
        <v>3198.58</v>
      </c>
      <c r="J2005" s="147">
        <v>3.83</v>
      </c>
    </row>
    <row r="2006" spans="1:10" x14ac:dyDescent="0.15">
      <c r="A2006" s="146">
        <v>8995.5</v>
      </c>
      <c r="B2006" s="146">
        <v>3733.83</v>
      </c>
      <c r="C2006" s="146">
        <v>3727</v>
      </c>
      <c r="D2006" s="146">
        <v>6.83</v>
      </c>
      <c r="E2006" s="146">
        <v>3190.75</v>
      </c>
      <c r="F2006" s="146">
        <v>3187.08</v>
      </c>
      <c r="G2006" s="146">
        <v>3.67</v>
      </c>
      <c r="H2006" s="146">
        <v>3204.67</v>
      </c>
      <c r="I2006" s="146">
        <v>3201</v>
      </c>
      <c r="J2006" s="146">
        <v>3.67</v>
      </c>
    </row>
    <row r="2007" spans="1:10" x14ac:dyDescent="0.15">
      <c r="A2007" s="147">
        <v>9000</v>
      </c>
      <c r="B2007" s="147">
        <v>3736</v>
      </c>
      <c r="C2007" s="147">
        <v>3729.42</v>
      </c>
      <c r="D2007" s="147">
        <v>6.58</v>
      </c>
      <c r="E2007" s="147">
        <v>3192.92</v>
      </c>
      <c r="F2007" s="147">
        <v>3189.33</v>
      </c>
      <c r="G2007" s="147">
        <v>3.58</v>
      </c>
      <c r="H2007" s="147">
        <v>3206.83</v>
      </c>
      <c r="I2007" s="147">
        <v>3203.25</v>
      </c>
      <c r="J2007" s="147">
        <v>3.58</v>
      </c>
    </row>
    <row r="2008" spans="1:10" x14ac:dyDescent="0.15">
      <c r="A2008" s="146">
        <v>9004.5</v>
      </c>
      <c r="B2008" s="146">
        <v>3738.25</v>
      </c>
      <c r="C2008" s="146">
        <v>3731.92</v>
      </c>
      <c r="D2008" s="146">
        <v>6.33</v>
      </c>
      <c r="E2008" s="146">
        <v>3195.17</v>
      </c>
      <c r="F2008" s="146">
        <v>3191.75</v>
      </c>
      <c r="G2008" s="146">
        <v>3.42</v>
      </c>
      <c r="H2008" s="146">
        <v>3209.08</v>
      </c>
      <c r="I2008" s="146">
        <v>3205.67</v>
      </c>
      <c r="J2008" s="146">
        <v>3.42</v>
      </c>
    </row>
    <row r="2009" spans="1:10" x14ac:dyDescent="0.15">
      <c r="A2009" s="147">
        <v>9009</v>
      </c>
      <c r="B2009" s="147">
        <v>3740.5</v>
      </c>
      <c r="C2009" s="147">
        <v>3734.42</v>
      </c>
      <c r="D2009" s="147">
        <v>6.08</v>
      </c>
      <c r="E2009" s="147">
        <v>3197.42</v>
      </c>
      <c r="F2009" s="147">
        <v>3194.17</v>
      </c>
      <c r="G2009" s="147">
        <v>3.25</v>
      </c>
      <c r="H2009" s="147">
        <v>3211.33</v>
      </c>
      <c r="I2009" s="147">
        <v>3208.08</v>
      </c>
      <c r="J2009" s="147">
        <v>3.25</v>
      </c>
    </row>
    <row r="2010" spans="1:10" x14ac:dyDescent="0.15">
      <c r="A2010" s="146">
        <v>9013.5</v>
      </c>
      <c r="B2010" s="146">
        <v>3742.75</v>
      </c>
      <c r="C2010" s="146">
        <v>3736.92</v>
      </c>
      <c r="D2010" s="146">
        <v>5.83</v>
      </c>
      <c r="E2010" s="146">
        <v>3199.67</v>
      </c>
      <c r="F2010" s="146">
        <v>3196.5</v>
      </c>
      <c r="G2010" s="146">
        <v>3.17</v>
      </c>
      <c r="H2010" s="146">
        <v>3213.58</v>
      </c>
      <c r="I2010" s="146">
        <v>3210.42</v>
      </c>
      <c r="J2010" s="146">
        <v>3.17</v>
      </c>
    </row>
    <row r="2011" spans="1:10" x14ac:dyDescent="0.15">
      <c r="A2011" s="147">
        <v>9018</v>
      </c>
      <c r="B2011" s="147">
        <v>3744.92</v>
      </c>
      <c r="C2011" s="147">
        <v>3739.33</v>
      </c>
      <c r="D2011" s="147">
        <v>5.58</v>
      </c>
      <c r="E2011" s="147">
        <v>3201.83</v>
      </c>
      <c r="F2011" s="147">
        <v>3198.83</v>
      </c>
      <c r="G2011" s="147">
        <v>3</v>
      </c>
      <c r="H2011" s="147">
        <v>3215.75</v>
      </c>
      <c r="I2011" s="147">
        <v>3212.75</v>
      </c>
      <c r="J2011" s="147">
        <v>3</v>
      </c>
    </row>
    <row r="2012" spans="1:10" x14ac:dyDescent="0.15">
      <c r="A2012" s="146">
        <v>9022.5</v>
      </c>
      <c r="B2012" s="146">
        <v>3747.17</v>
      </c>
      <c r="C2012" s="146">
        <v>3741.83</v>
      </c>
      <c r="D2012" s="146">
        <v>5.33</v>
      </c>
      <c r="E2012" s="146">
        <v>3204.08</v>
      </c>
      <c r="F2012" s="146">
        <v>3201.25</v>
      </c>
      <c r="G2012" s="146">
        <v>2.83</v>
      </c>
      <c r="H2012" s="146">
        <v>3218</v>
      </c>
      <c r="I2012" s="146">
        <v>3215.17</v>
      </c>
      <c r="J2012" s="146">
        <v>2.83</v>
      </c>
    </row>
    <row r="2013" spans="1:10" x14ac:dyDescent="0.15">
      <c r="A2013" s="147">
        <v>9027</v>
      </c>
      <c r="B2013" s="147">
        <v>3749.42</v>
      </c>
      <c r="C2013" s="147">
        <v>3744.42</v>
      </c>
      <c r="D2013" s="147">
        <v>5</v>
      </c>
      <c r="E2013" s="147">
        <v>3206.33</v>
      </c>
      <c r="F2013" s="147">
        <v>3203.58</v>
      </c>
      <c r="G2013" s="147">
        <v>2.75</v>
      </c>
      <c r="H2013" s="147">
        <v>3220.25</v>
      </c>
      <c r="I2013" s="147">
        <v>3217.5</v>
      </c>
      <c r="J2013" s="147">
        <v>2.75</v>
      </c>
    </row>
    <row r="2014" spans="1:10" x14ac:dyDescent="0.15">
      <c r="A2014" s="146">
        <v>9031.5</v>
      </c>
      <c r="B2014" s="146">
        <v>3751.67</v>
      </c>
      <c r="C2014" s="146">
        <v>3746.92</v>
      </c>
      <c r="D2014" s="146">
        <v>4.75</v>
      </c>
      <c r="E2014" s="146">
        <v>3208.58</v>
      </c>
      <c r="F2014" s="146">
        <v>3206</v>
      </c>
      <c r="G2014" s="146">
        <v>2.58</v>
      </c>
      <c r="H2014" s="146">
        <v>3222.5</v>
      </c>
      <c r="I2014" s="146">
        <v>3219.92</v>
      </c>
      <c r="J2014" s="146">
        <v>2.58</v>
      </c>
    </row>
    <row r="2015" spans="1:10" x14ac:dyDescent="0.15">
      <c r="A2015" s="147">
        <v>9036</v>
      </c>
      <c r="B2015" s="147">
        <v>3753.83</v>
      </c>
      <c r="C2015" s="147">
        <v>3749.33</v>
      </c>
      <c r="D2015" s="147">
        <v>4.5</v>
      </c>
      <c r="E2015" s="147">
        <v>3210.75</v>
      </c>
      <c r="F2015" s="147">
        <v>3208.33</v>
      </c>
      <c r="G2015" s="147">
        <v>2.42</v>
      </c>
      <c r="H2015" s="147">
        <v>3224.67</v>
      </c>
      <c r="I2015" s="147">
        <v>3222.25</v>
      </c>
      <c r="J2015" s="147">
        <v>2.42</v>
      </c>
    </row>
    <row r="2016" spans="1:10" x14ac:dyDescent="0.15">
      <c r="A2016" s="146">
        <v>9040.5</v>
      </c>
      <c r="B2016" s="146">
        <v>3756.08</v>
      </c>
      <c r="C2016" s="146">
        <v>3751.83</v>
      </c>
      <c r="D2016" s="146">
        <v>4.25</v>
      </c>
      <c r="E2016" s="146">
        <v>3213</v>
      </c>
      <c r="F2016" s="146">
        <v>3210.67</v>
      </c>
      <c r="G2016" s="146">
        <v>2.33</v>
      </c>
      <c r="H2016" s="146">
        <v>3226.92</v>
      </c>
      <c r="I2016" s="146">
        <v>3224.58</v>
      </c>
      <c r="J2016" s="146">
        <v>2.33</v>
      </c>
    </row>
    <row r="2017" spans="1:10" x14ac:dyDescent="0.15">
      <c r="A2017" s="147">
        <v>9045</v>
      </c>
      <c r="B2017" s="147">
        <v>3758.33</v>
      </c>
      <c r="C2017" s="147">
        <v>3754.33</v>
      </c>
      <c r="D2017" s="147">
        <v>4</v>
      </c>
      <c r="E2017" s="147">
        <v>3215.25</v>
      </c>
      <c r="F2017" s="147">
        <v>3213.08</v>
      </c>
      <c r="G2017" s="147">
        <v>2.17</v>
      </c>
      <c r="H2017" s="147">
        <v>3229.17</v>
      </c>
      <c r="I2017" s="147">
        <v>3227</v>
      </c>
      <c r="J2017" s="147">
        <v>2.17</v>
      </c>
    </row>
    <row r="2018" spans="1:10" x14ac:dyDescent="0.15">
      <c r="A2018" s="146">
        <v>9049.5</v>
      </c>
      <c r="B2018" s="146">
        <v>3760.58</v>
      </c>
      <c r="C2018" s="146">
        <v>3756.83</v>
      </c>
      <c r="D2018" s="146">
        <v>3.75</v>
      </c>
      <c r="E2018" s="146">
        <v>3217.5</v>
      </c>
      <c r="F2018" s="146">
        <v>3215.42</v>
      </c>
      <c r="G2018" s="146">
        <v>2.08</v>
      </c>
      <c r="H2018" s="146">
        <v>3231.42</v>
      </c>
      <c r="I2018" s="146">
        <v>3229.33</v>
      </c>
      <c r="J2018" s="146">
        <v>2.08</v>
      </c>
    </row>
    <row r="2019" spans="1:10" x14ac:dyDescent="0.15">
      <c r="A2019" s="147">
        <v>9054</v>
      </c>
      <c r="B2019" s="147">
        <v>3762.75</v>
      </c>
      <c r="C2019" s="147">
        <v>3759.33</v>
      </c>
      <c r="D2019" s="147">
        <v>3.42</v>
      </c>
      <c r="E2019" s="147">
        <v>3219.67</v>
      </c>
      <c r="F2019" s="147">
        <v>3217.75</v>
      </c>
      <c r="G2019" s="147">
        <v>1.92</v>
      </c>
      <c r="H2019" s="147">
        <v>3233.58</v>
      </c>
      <c r="I2019" s="147">
        <v>3231.67</v>
      </c>
      <c r="J2019" s="147">
        <v>1.92</v>
      </c>
    </row>
    <row r="2020" spans="1:10" x14ac:dyDescent="0.15">
      <c r="A2020" s="146">
        <v>9058.5</v>
      </c>
      <c r="B2020" s="146">
        <v>3765</v>
      </c>
      <c r="C2020" s="146">
        <v>3761.83</v>
      </c>
      <c r="D2020" s="146">
        <v>3.17</v>
      </c>
      <c r="E2020" s="146">
        <v>3221.92</v>
      </c>
      <c r="F2020" s="146">
        <v>3220.17</v>
      </c>
      <c r="G2020" s="146">
        <v>1.75</v>
      </c>
      <c r="H2020" s="146">
        <v>3235.83</v>
      </c>
      <c r="I2020" s="146">
        <v>3234.08</v>
      </c>
      <c r="J2020" s="146">
        <v>1.75</v>
      </c>
    </row>
    <row r="2021" spans="1:10" x14ac:dyDescent="0.15">
      <c r="A2021" s="147">
        <v>9063</v>
      </c>
      <c r="B2021" s="147">
        <v>3767.25</v>
      </c>
      <c r="C2021" s="147">
        <v>3764.33</v>
      </c>
      <c r="D2021" s="147">
        <v>2.92</v>
      </c>
      <c r="E2021" s="147">
        <v>3224.17</v>
      </c>
      <c r="F2021" s="147">
        <v>3222.5</v>
      </c>
      <c r="G2021" s="147">
        <v>1.67</v>
      </c>
      <c r="H2021" s="147">
        <v>3238.08</v>
      </c>
      <c r="I2021" s="147">
        <v>3236.42</v>
      </c>
      <c r="J2021" s="147">
        <v>1.67</v>
      </c>
    </row>
    <row r="2022" spans="1:10" x14ac:dyDescent="0.15">
      <c r="A2022" s="146">
        <v>9067.5</v>
      </c>
      <c r="B2022" s="146">
        <v>3769.42</v>
      </c>
      <c r="C2022" s="146">
        <v>3766.75</v>
      </c>
      <c r="D2022" s="146">
        <v>2.67</v>
      </c>
      <c r="E2022" s="146">
        <v>3226.33</v>
      </c>
      <c r="F2022" s="146">
        <v>3224.83</v>
      </c>
      <c r="G2022" s="146">
        <v>1.5</v>
      </c>
      <c r="H2022" s="146">
        <v>3240.25</v>
      </c>
      <c r="I2022" s="146">
        <v>3238.75</v>
      </c>
      <c r="J2022" s="146">
        <v>1.5</v>
      </c>
    </row>
    <row r="2023" spans="1:10" x14ac:dyDescent="0.15">
      <c r="A2023" s="147">
        <v>9072</v>
      </c>
      <c r="B2023" s="147">
        <v>3771.67</v>
      </c>
      <c r="C2023" s="147">
        <v>3769.25</v>
      </c>
      <c r="D2023" s="147">
        <v>2.42</v>
      </c>
      <c r="E2023" s="147">
        <v>3228.58</v>
      </c>
      <c r="F2023" s="147">
        <v>3227.25</v>
      </c>
      <c r="G2023" s="147">
        <v>1.33</v>
      </c>
      <c r="H2023" s="147">
        <v>3242.5</v>
      </c>
      <c r="I2023" s="147">
        <v>3241.17</v>
      </c>
      <c r="J2023" s="147">
        <v>1.33</v>
      </c>
    </row>
    <row r="2024" spans="1:10" x14ac:dyDescent="0.15">
      <c r="A2024" s="146">
        <v>9076.5</v>
      </c>
      <c r="B2024" s="146">
        <v>3773.92</v>
      </c>
      <c r="C2024" s="146">
        <v>3771.75</v>
      </c>
      <c r="D2024" s="146">
        <v>2.17</v>
      </c>
      <c r="E2024" s="146">
        <v>3230.83</v>
      </c>
      <c r="F2024" s="146">
        <v>3229.58</v>
      </c>
      <c r="G2024" s="146">
        <v>1.25</v>
      </c>
      <c r="H2024" s="146">
        <v>3244.75</v>
      </c>
      <c r="I2024" s="146">
        <v>3243.5</v>
      </c>
      <c r="J2024" s="146">
        <v>1.25</v>
      </c>
    </row>
    <row r="2025" spans="1:10" x14ac:dyDescent="0.15">
      <c r="A2025" s="147">
        <v>9081</v>
      </c>
      <c r="B2025" s="147">
        <v>3776.17</v>
      </c>
      <c r="C2025" s="147">
        <v>3774.33</v>
      </c>
      <c r="D2025" s="147">
        <v>1.83</v>
      </c>
      <c r="E2025" s="147">
        <v>3233.08</v>
      </c>
      <c r="F2025" s="147">
        <v>3232</v>
      </c>
      <c r="G2025" s="147">
        <v>1.08</v>
      </c>
      <c r="H2025" s="147">
        <v>3247</v>
      </c>
      <c r="I2025" s="147">
        <v>3245.92</v>
      </c>
      <c r="J2025" s="147">
        <v>1.08</v>
      </c>
    </row>
    <row r="2026" spans="1:10" x14ac:dyDescent="0.15">
      <c r="A2026" s="146">
        <v>9085.5</v>
      </c>
      <c r="B2026" s="146">
        <v>3778.33</v>
      </c>
      <c r="C2026" s="146">
        <v>3776.75</v>
      </c>
      <c r="D2026" s="146">
        <v>1.58</v>
      </c>
      <c r="E2026" s="146">
        <v>3235.25</v>
      </c>
      <c r="F2026" s="146">
        <v>3234.33</v>
      </c>
      <c r="G2026" s="146">
        <v>0.92</v>
      </c>
      <c r="H2026" s="146">
        <v>3249.17</v>
      </c>
      <c r="I2026" s="146">
        <v>3248.25</v>
      </c>
      <c r="J2026" s="146">
        <v>0.92</v>
      </c>
    </row>
    <row r="2027" spans="1:10" x14ac:dyDescent="0.15">
      <c r="A2027" s="147">
        <v>9090</v>
      </c>
      <c r="B2027" s="147">
        <v>3780.58</v>
      </c>
      <c r="C2027" s="147">
        <v>3779.25</v>
      </c>
      <c r="D2027" s="147">
        <v>1.33</v>
      </c>
      <c r="E2027" s="147">
        <v>3237.5</v>
      </c>
      <c r="F2027" s="147">
        <v>3236.67</v>
      </c>
      <c r="G2027" s="147">
        <v>0.83</v>
      </c>
      <c r="H2027" s="147">
        <v>3251.42</v>
      </c>
      <c r="I2027" s="147">
        <v>3250.58</v>
      </c>
      <c r="J2027" s="147">
        <v>0.83</v>
      </c>
    </row>
    <row r="2028" spans="1:10" x14ac:dyDescent="0.15">
      <c r="A2028" s="146">
        <v>9094.5</v>
      </c>
      <c r="B2028" s="146">
        <v>3782.83</v>
      </c>
      <c r="C2028" s="146">
        <v>3781.75</v>
      </c>
      <c r="D2028" s="146">
        <v>1.08</v>
      </c>
      <c r="E2028" s="146">
        <v>3239.75</v>
      </c>
      <c r="F2028" s="146">
        <v>3239.08</v>
      </c>
      <c r="G2028" s="146">
        <v>0.67</v>
      </c>
      <c r="H2028" s="146">
        <v>3253.67</v>
      </c>
      <c r="I2028" s="146">
        <v>3253</v>
      </c>
      <c r="J2028" s="146">
        <v>0.67</v>
      </c>
    </row>
    <row r="2029" spans="1:10" x14ac:dyDescent="0.15">
      <c r="A2029" s="147">
        <v>9099</v>
      </c>
      <c r="B2029" s="147">
        <v>3785.08</v>
      </c>
      <c r="C2029" s="147">
        <v>3784.25</v>
      </c>
      <c r="D2029" s="147">
        <v>0.83</v>
      </c>
      <c r="E2029" s="147">
        <v>3242</v>
      </c>
      <c r="F2029" s="147">
        <v>3241.42</v>
      </c>
      <c r="G2029" s="147">
        <v>0.57999999999999996</v>
      </c>
      <c r="H2029" s="147">
        <v>3255.92</v>
      </c>
      <c r="I2029" s="147">
        <v>3255.33</v>
      </c>
      <c r="J2029" s="147">
        <v>0.57999999999999996</v>
      </c>
    </row>
    <row r="2030" spans="1:10" x14ac:dyDescent="0.15">
      <c r="A2030" s="146">
        <v>9103.5</v>
      </c>
      <c r="B2030" s="146">
        <v>3787.25</v>
      </c>
      <c r="C2030" s="146">
        <v>3786.67</v>
      </c>
      <c r="D2030" s="146">
        <v>0.57999999999999996</v>
      </c>
      <c r="E2030" s="146">
        <v>3244.17</v>
      </c>
      <c r="F2030" s="146">
        <v>3243.75</v>
      </c>
      <c r="G2030" s="146">
        <v>0.42</v>
      </c>
      <c r="H2030" s="146">
        <v>3258.08</v>
      </c>
      <c r="I2030" s="146">
        <v>3257.67</v>
      </c>
      <c r="J2030" s="146">
        <v>0.42</v>
      </c>
    </row>
    <row r="2031" spans="1:10" x14ac:dyDescent="0.15">
      <c r="A2031" s="147">
        <v>9108</v>
      </c>
      <c r="B2031" s="147">
        <v>3789.5</v>
      </c>
      <c r="C2031" s="147">
        <v>3789.25</v>
      </c>
      <c r="D2031" s="147">
        <v>0.25</v>
      </c>
      <c r="E2031" s="147">
        <v>3246.42</v>
      </c>
      <c r="F2031" s="147">
        <v>3246.17</v>
      </c>
      <c r="G2031" s="147">
        <v>0.25</v>
      </c>
      <c r="H2031" s="147">
        <v>3260.33</v>
      </c>
      <c r="I2031" s="147">
        <v>3260.08</v>
      </c>
      <c r="J2031" s="147">
        <v>0.25</v>
      </c>
    </row>
    <row r="2032" spans="1:10" x14ac:dyDescent="0.15">
      <c r="A2032" s="146">
        <v>9112.5</v>
      </c>
      <c r="B2032" s="146">
        <v>3791.75</v>
      </c>
      <c r="C2032" s="146">
        <v>3791.75</v>
      </c>
      <c r="D2032" s="146">
        <v>0</v>
      </c>
      <c r="E2032" s="146">
        <v>3248.67</v>
      </c>
      <c r="F2032" s="146">
        <v>3248.67</v>
      </c>
      <c r="G2032" s="146">
        <v>0</v>
      </c>
      <c r="H2032" s="146">
        <v>3262.58</v>
      </c>
      <c r="I2032" s="146">
        <v>3262.58</v>
      </c>
      <c r="J2032" s="146">
        <v>0</v>
      </c>
    </row>
    <row r="2033" spans="1:10" ht="14.25" x14ac:dyDescent="0.2">
      <c r="A2033" s="156" t="s">
        <v>346</v>
      </c>
      <c r="B2033" s="157"/>
      <c r="C2033" s="157"/>
      <c r="D2033" s="157"/>
      <c r="E2033" s="157"/>
      <c r="F2033" s="157"/>
      <c r="G2033" s="157"/>
      <c r="H2033" s="157"/>
      <c r="I2033" s="157"/>
      <c r="J2033" s="157"/>
    </row>
  </sheetData>
  <mergeCells count="1">
    <mergeCell ref="A2033:J2033"/>
  </mergeCells>
  <conditionalFormatting sqref="A8:J1972">
    <cfRule type="expression" dxfId="0" priority="1">
      <formula>MOD(ROW(),2)=0</formula>
    </cfRule>
  </conditionalFormatting>
  <printOptions horizontalCentered="1"/>
  <pageMargins left="0.27559055118110232" right="0.27559055118110232" top="0.75" bottom="0.75" header="0.3" footer="0.3"/>
  <pageSetup paperSize="9" orientation="landscape" r:id="rId1"/>
  <headerFooter>
    <oddHeader>&amp;L&amp;"Tahoma,Cursief"&amp;8Alle bedragen in euro's.</oddHeader>
    <oddFooter>&amp;L&amp;"Tahoma,Vet"&amp;8&amp;P Belastingdienst | Witte maandtabel&amp;"Tahoma,Standaard"&amp;8 loonbelasting/premie volksverzekeringen (uitgave januari 2018)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uditevidence xmlns="http://auditevidence"/>
</file>

<file path=customXml/itemProps1.xml><?xml version="1.0" encoding="utf-8"?>
<ds:datastoreItem xmlns:ds="http://schemas.openxmlformats.org/officeDocument/2006/customXml" ds:itemID="{2C026768-5F13-44F2-B277-953C02165ADB}">
  <ds:schemaRefs>
    <ds:schemaRef ds:uri="http://auditeviden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11</vt:i4>
      </vt:variant>
    </vt:vector>
  </HeadingPairs>
  <TitlesOfParts>
    <vt:vector size="15" baseType="lpstr">
      <vt:lpstr>Formulier</vt:lpstr>
      <vt:lpstr>Tabellen</vt:lpstr>
      <vt:lpstr>Versies</vt:lpstr>
      <vt:lpstr>wit_mnd_std</vt:lpstr>
      <vt:lpstr>Formulier!Afdrukbereik</vt:lpstr>
      <vt:lpstr>wit_mnd_std!Afdrukbereik</vt:lpstr>
      <vt:lpstr>wit_mnd_std!Afdruktitels</vt:lpstr>
      <vt:lpstr>DuurzameInzetbaarheid</vt:lpstr>
      <vt:lpstr>IpapKeuzes</vt:lpstr>
      <vt:lpstr>LhKort</vt:lpstr>
      <vt:lpstr>MinVuMnd</vt:lpstr>
      <vt:lpstr>NieuweMedewerker</vt:lpstr>
      <vt:lpstr>Schalen</vt:lpstr>
      <vt:lpstr>Uitlooptoeslag</vt:lpstr>
      <vt:lpstr>WitteMndTabel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Banus</dc:creator>
  <cp:lastModifiedBy>Ingrid van Liemde - Ansems</cp:lastModifiedBy>
  <cp:lastPrinted>2022-08-26T08:04:21Z</cp:lastPrinted>
  <dcterms:created xsi:type="dcterms:W3CDTF">2018-05-29T12:27:23Z</dcterms:created>
  <dcterms:modified xsi:type="dcterms:W3CDTF">2022-08-26T12:09:34Z</dcterms:modified>
</cp:coreProperties>
</file>